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00" yWindow="30" windowWidth="14415" windowHeight="13380" tabRatio="603" activeTab="0"/>
  </bookViews>
  <sheets>
    <sheet name="Page 1 - Projet" sheetId="1" r:id="rId1"/>
    <sheet name="Page 2 - Descriptif" sheetId="2" r:id="rId2"/>
    <sheet name="Page 3 - Budget" sheetId="3" r:id="rId3"/>
    <sheet name="Listes" sheetId="4" state="hidden" r:id="rId4"/>
    <sheet name="Recapitulatif" sheetId="5" state="hidden" r:id="rId5"/>
    <sheet name="Conseillers" sheetId="6" state="hidden" r:id="rId6"/>
    <sheet name="Partenaires" sheetId="7" state="hidden" r:id="rId7"/>
    <sheet name="Inspection" sheetId="8" state="hidden" r:id="rId8"/>
  </sheets>
  <definedNames>
    <definedName name="_xlnm.Print_Area" localSheetId="0">'Page 1 - Projet'!$A$1:$X$74</definedName>
    <definedName name="_xlnm.Print_Area" localSheetId="1">'Page 2 - Descriptif'!$A$1:$Q$38</definedName>
    <definedName name="_xlnm.Print_Area" localSheetId="2">'Page 3 - Budget'!$A$1:$P$75</definedName>
  </definedNames>
  <calcPr fullCalcOnLoad="1"/>
</workbook>
</file>

<file path=xl/sharedStrings.xml><?xml version="1.0" encoding="utf-8"?>
<sst xmlns="http://schemas.openxmlformats.org/spreadsheetml/2006/main" count="703" uniqueCount="503">
  <si>
    <t>TYPES DE PROJETS</t>
  </si>
  <si>
    <t>CLASSE A PROJET ARTISTIQUE ET CULTUREL</t>
  </si>
  <si>
    <t>ATELIER DE PRATIQUE ARTISTIQUE</t>
  </si>
  <si>
    <t>ACTION EDUCATIVE ET INNOVANTE A CARACTERE SCIENTIFIQUE ET TECHNIQUE</t>
  </si>
  <si>
    <t>SEJOUR SCOLAIRE</t>
  </si>
  <si>
    <t>CLASSE DE DECOUVERTE</t>
  </si>
  <si>
    <t>PRATIQUE INSTRUMENTALE ET VOCALE</t>
  </si>
  <si>
    <t>ACTION RELEVANT DE L'EXPERIMENTATION</t>
  </si>
  <si>
    <t>CLASSE A HORAIRES AMENAGES</t>
  </si>
  <si>
    <t>DOMAINES</t>
  </si>
  <si>
    <t>Architecture</t>
  </si>
  <si>
    <t>Cinéma</t>
  </si>
  <si>
    <t>Cirque</t>
  </si>
  <si>
    <t>Danse</t>
  </si>
  <si>
    <t>Education au développement durable</t>
  </si>
  <si>
    <t>Education aux médias</t>
  </si>
  <si>
    <t>Education musicale</t>
  </si>
  <si>
    <t>Littérature, poésie</t>
  </si>
  <si>
    <t>Patrimoine</t>
  </si>
  <si>
    <t>Théâtre</t>
  </si>
  <si>
    <t>Science et technique</t>
  </si>
  <si>
    <t>NIVEAU DE PILOTAGE</t>
  </si>
  <si>
    <t>Ecole</t>
  </si>
  <si>
    <t>Circonscription</t>
  </si>
  <si>
    <t>Bassin</t>
  </si>
  <si>
    <t>Académie</t>
  </si>
  <si>
    <t>Public</t>
  </si>
  <si>
    <t>Privé</t>
  </si>
  <si>
    <t>Arts appliqués</t>
  </si>
  <si>
    <t>Ouverture</t>
  </si>
  <si>
    <t>Reconduction</t>
  </si>
  <si>
    <t>Photographie</t>
  </si>
  <si>
    <t>VALORISATION</t>
  </si>
  <si>
    <t>Fête de la science</t>
  </si>
  <si>
    <t>Temps des poètes</t>
  </si>
  <si>
    <t>Semaine de la francophonie</t>
  </si>
  <si>
    <t>Semaine du développement durable</t>
  </si>
  <si>
    <t>Rencontres académiques</t>
  </si>
  <si>
    <t>Fête de la musique</t>
  </si>
  <si>
    <t>Autre…</t>
  </si>
  <si>
    <t>Semaine du créole</t>
  </si>
  <si>
    <t>Semaine de la presse et des médias dans l'école</t>
  </si>
  <si>
    <t>Rendez-vous au jardins</t>
  </si>
  <si>
    <t>Libellé</t>
  </si>
  <si>
    <t>Téléphone</t>
  </si>
  <si>
    <t>IDENTIFICATION DU PROJET</t>
  </si>
  <si>
    <t>Nom</t>
  </si>
  <si>
    <t>Prénom</t>
  </si>
  <si>
    <t>PARTENAIRE (culturel ou institutionnel) ou INTERVENANT</t>
  </si>
  <si>
    <t>(CV, diplômes et fiche "partenaire ou intervenant" à joindre au dossier)</t>
  </si>
  <si>
    <r>
      <rPr>
        <sz val="11"/>
        <rFont val="Arial"/>
        <family val="2"/>
      </rPr>
      <t>Sciences - technologie</t>
    </r>
  </si>
  <si>
    <r>
      <rPr>
        <sz val="11"/>
        <rFont val="Arial"/>
        <family val="2"/>
      </rPr>
      <t>EDD et Partenariats</t>
    </r>
  </si>
  <si>
    <r>
      <rPr>
        <sz val="11"/>
        <rFont val="Arial"/>
        <family val="2"/>
      </rPr>
      <t>Théâtre 2</t>
    </r>
    <r>
      <rPr>
        <vertAlign val="superscript"/>
        <sz val="11"/>
        <rFont val="Arial"/>
        <family val="2"/>
      </rPr>
      <t>nd</t>
    </r>
    <r>
      <rPr>
        <sz val="11"/>
        <rFont val="Arial"/>
        <family val="2"/>
      </rPr>
      <t xml:space="preserve"> degré</t>
    </r>
  </si>
  <si>
    <r>
      <rPr>
        <sz val="11"/>
        <rFont val="Arial"/>
        <family val="2"/>
      </rPr>
      <t>Théâtre 1 er degré</t>
    </r>
  </si>
  <si>
    <r>
      <rPr>
        <sz val="11"/>
        <rFont val="Arial"/>
        <family val="2"/>
      </rPr>
      <t>Littérature - Poésie 2</t>
    </r>
    <r>
      <rPr>
        <vertAlign val="superscript"/>
        <sz val="11"/>
        <rFont val="Arial"/>
        <family val="2"/>
      </rPr>
      <t>nd</t>
    </r>
    <r>
      <rPr>
        <sz val="11"/>
        <rFont val="Arial"/>
        <family val="2"/>
      </rPr>
      <t xml:space="preserve"> degré</t>
    </r>
  </si>
  <si>
    <r>
      <rPr>
        <sz val="11"/>
        <rFont val="Arial"/>
        <family val="2"/>
      </rPr>
      <t>Francine POLLION</t>
    </r>
  </si>
  <si>
    <r>
      <rPr>
        <sz val="11"/>
        <rFont val="Arial"/>
        <family val="2"/>
      </rPr>
      <t>Patrimoine - architecture</t>
    </r>
  </si>
  <si>
    <r>
      <rPr>
        <sz val="11"/>
        <rFont val="Arial"/>
        <family val="2"/>
      </rPr>
      <t>Cinéma - Audiovisuel</t>
    </r>
  </si>
  <si>
    <r>
      <rPr>
        <sz val="11"/>
        <rFont val="Arial"/>
        <family val="2"/>
      </rPr>
      <t>Danse 2</t>
    </r>
    <r>
      <rPr>
        <vertAlign val="superscript"/>
        <sz val="11"/>
        <rFont val="Arial"/>
        <family val="2"/>
      </rPr>
      <t>nd</t>
    </r>
    <r>
      <rPr>
        <sz val="11"/>
        <rFont val="Arial"/>
        <family val="2"/>
      </rPr>
      <t xml:space="preserve"> degré</t>
    </r>
  </si>
  <si>
    <r>
      <rPr>
        <sz val="11"/>
        <rFont val="Arial"/>
        <family val="2"/>
      </rPr>
      <t>Histoire des Arts</t>
    </r>
  </si>
  <si>
    <r>
      <rPr>
        <sz val="11"/>
        <rFont val="Arial"/>
        <family val="2"/>
      </rPr>
      <t>Arts plastiques 2nd degré</t>
    </r>
  </si>
  <si>
    <r>
      <rPr>
        <sz val="11"/>
        <rFont val="Arial"/>
        <family val="2"/>
      </rPr>
      <t>Modeste Louis DOLLIN</t>
    </r>
  </si>
  <si>
    <r>
      <rPr>
        <sz val="11"/>
        <rFont val="Arial"/>
        <family val="2"/>
      </rPr>
      <t>Arts visuels 1er degré</t>
    </r>
  </si>
  <si>
    <r>
      <rPr>
        <sz val="11"/>
        <rFont val="Arial"/>
        <family val="2"/>
      </rPr>
      <t>Musique 2nd degré</t>
    </r>
  </si>
  <si>
    <r>
      <rPr>
        <sz val="11"/>
        <rFont val="Arial"/>
        <family val="2"/>
      </rPr>
      <t>Katia RAZIN</t>
    </r>
  </si>
  <si>
    <r>
      <rPr>
        <sz val="11"/>
        <rFont val="Arial"/>
        <family val="2"/>
      </rPr>
      <t>Musique 1er degré</t>
    </r>
  </si>
  <si>
    <r>
      <rPr>
        <sz val="11"/>
        <rFont val="Arial"/>
        <family val="2"/>
      </rPr>
      <t>C. ANTOINE-EDOUARD</t>
    </r>
  </si>
  <si>
    <r>
      <rPr>
        <sz val="11"/>
        <rFont val="Arial"/>
        <family val="2"/>
      </rPr>
      <t>Marie Claude BUFFON</t>
    </r>
  </si>
  <si>
    <r>
      <rPr>
        <sz val="11"/>
        <rFont val="Arial"/>
        <family val="2"/>
      </rPr>
      <t>LCR 2</t>
    </r>
    <r>
      <rPr>
        <vertAlign val="superscript"/>
        <sz val="11"/>
        <rFont val="Arial"/>
        <family val="2"/>
      </rPr>
      <t>nd</t>
    </r>
    <r>
      <rPr>
        <sz val="11"/>
        <rFont val="Arial"/>
        <family val="2"/>
      </rPr>
      <t xml:space="preserve"> degré</t>
    </r>
  </si>
  <si>
    <r>
      <rPr>
        <sz val="11"/>
        <rFont val="Arial"/>
        <family val="2"/>
      </rPr>
      <t>Firmin THEOPHILE</t>
    </r>
  </si>
  <si>
    <r>
      <rPr>
        <sz val="11"/>
        <rFont val="Arial"/>
        <family val="2"/>
      </rPr>
      <t>LCR 1er degré</t>
    </r>
  </si>
  <si>
    <r>
      <rPr>
        <sz val="11"/>
        <rFont val="Arial"/>
        <family val="2"/>
      </rPr>
      <t>Bernard HIBADE</t>
    </r>
  </si>
  <si>
    <r>
      <rPr>
        <sz val="11"/>
        <rFont val="Arial"/>
        <family val="2"/>
      </rPr>
      <t>EPS 1er degré</t>
    </r>
  </si>
  <si>
    <r>
      <rPr>
        <sz val="11"/>
        <rFont val="Arial"/>
        <family val="2"/>
      </rPr>
      <t>E.P. ARCHIVES</t>
    </r>
  </si>
  <si>
    <r>
      <rPr>
        <sz val="11"/>
        <rFont val="Arial"/>
        <family val="2"/>
      </rPr>
      <t>0590 81 13 02</t>
    </r>
  </si>
  <si>
    <r>
      <rPr>
        <sz val="11"/>
        <rFont val="Arial"/>
        <family val="2"/>
      </rPr>
      <t>E.P. ARTCHIPEL</t>
    </r>
  </si>
  <si>
    <r>
      <rPr>
        <sz val="11"/>
        <rFont val="Arial"/>
        <family val="2"/>
      </rPr>
      <t>José JERNIDIER</t>
    </r>
  </si>
  <si>
    <r>
      <rPr>
        <sz val="11"/>
        <rFont val="Arial"/>
        <family val="2"/>
      </rPr>
      <t>E.P. AQUARIUM</t>
    </r>
  </si>
  <si>
    <r>
      <rPr>
        <sz val="11"/>
        <rFont val="Arial"/>
        <family val="2"/>
      </rPr>
      <t>Yannick POINOT</t>
    </r>
  </si>
  <si>
    <r>
      <rPr>
        <sz val="11"/>
        <rFont val="Arial"/>
        <family val="2"/>
      </rPr>
      <t>0590 90 92 38</t>
    </r>
  </si>
  <si>
    <r>
      <rPr>
        <sz val="11"/>
        <rFont val="Arial"/>
        <family val="2"/>
      </rPr>
      <t>C.R. Musique</t>
    </r>
  </si>
  <si>
    <r>
      <rPr>
        <sz val="11"/>
        <rFont val="Arial"/>
        <family val="2"/>
      </rPr>
      <t>0590 92 22 41</t>
    </r>
  </si>
  <si>
    <t>Parc archéologique des Roches gravées</t>
  </si>
  <si>
    <t>Médiathèque Caraïbe Bettino Lara</t>
  </si>
  <si>
    <t>Bibliothèque multimédia de Grand Bourg</t>
  </si>
  <si>
    <r>
      <rPr>
        <sz val="11"/>
        <rFont val="Calibri"/>
        <family val="2"/>
      </rPr>
      <t>ADEME</t>
    </r>
  </si>
  <si>
    <r>
      <rPr>
        <sz val="11"/>
        <rFont val="Calibri"/>
        <family val="2"/>
      </rPr>
      <t>Jérôme DANCOISNE</t>
    </r>
  </si>
  <si>
    <r>
      <rPr>
        <sz val="11"/>
        <rFont val="Calibri"/>
        <family val="2"/>
      </rPr>
      <t>0590 26 77 22</t>
    </r>
  </si>
  <si>
    <r>
      <rPr>
        <sz val="11"/>
        <rFont val="Calibri"/>
        <family val="2"/>
      </rPr>
      <t>Archipel des Sciences</t>
    </r>
  </si>
  <si>
    <r>
      <rPr>
        <sz val="11"/>
        <rFont val="Calibri"/>
        <family val="2"/>
      </rPr>
      <t>0590 94 31 16</t>
    </r>
  </si>
  <si>
    <r>
      <rPr>
        <sz val="11"/>
        <rFont val="Calibri"/>
        <family val="2"/>
      </rPr>
      <t>ARTCHIPEL</t>
    </r>
  </si>
  <si>
    <r>
      <rPr>
        <sz val="11"/>
        <rFont val="Calibri"/>
        <family val="2"/>
      </rPr>
      <t>0590 99 29 13</t>
    </r>
  </si>
  <si>
    <r>
      <rPr>
        <sz val="11"/>
        <rFont val="Calibri"/>
        <family val="2"/>
      </rPr>
      <t>CAUE</t>
    </r>
  </si>
  <si>
    <r>
      <rPr>
        <sz val="11"/>
        <rFont val="Calibri"/>
        <family val="2"/>
      </rPr>
      <t>0590 81 83 85</t>
    </r>
  </si>
  <si>
    <r>
      <rPr>
        <sz val="11"/>
        <rFont val="Calibri"/>
        <family val="2"/>
      </rPr>
      <t>CCSTI de BEAUPORT</t>
    </r>
  </si>
  <si>
    <r>
      <rPr>
        <sz val="11"/>
        <rFont val="Calibri"/>
        <family val="2"/>
      </rPr>
      <t>0590 22 44 70</t>
    </r>
  </si>
  <si>
    <r>
      <rPr>
        <sz val="11"/>
        <rFont val="Calibri"/>
        <family val="2"/>
      </rPr>
      <t>Centre culturel SONIS</t>
    </r>
  </si>
  <si>
    <r>
      <rPr>
        <sz val="11"/>
        <rFont val="Calibri"/>
        <family val="2"/>
      </rPr>
      <t>0590 48 19 31</t>
    </r>
  </si>
  <si>
    <r>
      <rPr>
        <sz val="11"/>
        <rFont val="Calibri"/>
        <family val="2"/>
      </rPr>
      <t>Centre des Arts</t>
    </r>
  </si>
  <si>
    <r>
      <rPr>
        <sz val="11"/>
        <rFont val="Calibri"/>
        <family val="2"/>
      </rPr>
      <t>Claude KIAVUE</t>
    </r>
  </si>
  <si>
    <r>
      <rPr>
        <sz val="11"/>
        <rFont val="Calibri"/>
        <family val="2"/>
      </rPr>
      <t>0590 82 79 78</t>
    </r>
  </si>
  <si>
    <r>
      <rPr>
        <sz val="11"/>
        <rFont val="Calibri"/>
        <family val="2"/>
      </rPr>
      <t>Centre Robert Loyson</t>
    </r>
  </si>
  <si>
    <r>
      <rPr>
        <sz val="11"/>
        <rFont val="Calibri"/>
        <family val="2"/>
      </rPr>
      <t>Marie-Claude PERNELLE</t>
    </r>
  </si>
  <si>
    <r>
      <rPr>
        <sz val="11"/>
        <rFont val="Calibri"/>
        <family val="2"/>
      </rPr>
      <t>0590 23 09 44</t>
    </r>
  </si>
  <si>
    <r>
      <rPr>
        <sz val="11"/>
        <rFont val="Calibri"/>
        <family val="2"/>
      </rPr>
      <t>CinéThéâtre du Lamentin</t>
    </r>
  </si>
  <si>
    <r>
      <rPr>
        <sz val="11"/>
        <rFont val="Calibri"/>
        <family val="2"/>
      </rPr>
      <t>0590 99 18 11</t>
    </r>
  </si>
  <si>
    <r>
      <rPr>
        <sz val="11"/>
        <rFont val="Calibri"/>
        <family val="2"/>
      </rPr>
      <t>0590 99 48 96</t>
    </r>
  </si>
  <si>
    <r>
      <rPr>
        <sz val="11"/>
        <rFont val="Calibri"/>
        <family val="2"/>
      </rPr>
      <t>Conseil Régional</t>
    </r>
  </si>
  <si>
    <r>
      <rPr>
        <sz val="11"/>
        <rFont val="Calibri"/>
        <family val="2"/>
      </rPr>
      <t>0590 80 40 72</t>
    </r>
  </si>
  <si>
    <r>
      <rPr>
        <sz val="11"/>
        <rFont val="Calibri"/>
        <family val="2"/>
      </rPr>
      <t>DDAF</t>
    </r>
  </si>
  <si>
    <r>
      <rPr>
        <sz val="11"/>
        <rFont val="Calibri"/>
        <family val="2"/>
      </rPr>
      <t>0590 99 09 11</t>
    </r>
  </si>
  <si>
    <r>
      <rPr>
        <sz val="11"/>
        <rFont val="Calibri"/>
        <family val="2"/>
      </rPr>
      <t>DIREN</t>
    </r>
  </si>
  <si>
    <r>
      <rPr>
        <sz val="11"/>
        <rFont val="Calibri"/>
        <family val="2"/>
      </rPr>
      <t>Martine WHITE</t>
    </r>
  </si>
  <si>
    <r>
      <rPr>
        <sz val="11"/>
        <rFont val="Calibri"/>
        <family val="2"/>
      </rPr>
      <t>0590 41 04 53</t>
    </r>
  </si>
  <si>
    <r>
      <rPr>
        <sz val="11"/>
        <rFont val="Calibri"/>
        <family val="2"/>
      </rPr>
      <t>Elie TOUSSAINT</t>
    </r>
  </si>
  <si>
    <r>
      <rPr>
        <sz val="11"/>
        <rFont val="Calibri"/>
        <family val="2"/>
      </rPr>
      <t>0590 41 14 59</t>
    </r>
  </si>
  <si>
    <r>
      <rPr>
        <sz val="11"/>
        <rFont val="Calibri"/>
        <family val="2"/>
      </rPr>
      <t>DRRT</t>
    </r>
  </si>
  <si>
    <r>
      <rPr>
        <sz val="11"/>
        <rFont val="Calibri"/>
        <family val="2"/>
      </rPr>
      <t>0590 38 03 56</t>
    </r>
  </si>
  <si>
    <r>
      <rPr>
        <sz val="11"/>
        <rFont val="Calibri"/>
        <family val="2"/>
      </rPr>
      <t>INRA</t>
    </r>
  </si>
  <si>
    <r>
      <rPr>
        <sz val="11"/>
        <rFont val="Calibri"/>
        <family val="2"/>
      </rPr>
      <t>Gérard HOSTACHE</t>
    </r>
  </si>
  <si>
    <r>
      <rPr>
        <sz val="11"/>
        <rFont val="Calibri"/>
        <family val="2"/>
      </rPr>
      <t>0590 25 59 00</t>
    </r>
  </si>
  <si>
    <r>
      <rPr>
        <sz val="11"/>
        <rFont val="Calibri"/>
        <family val="2"/>
      </rPr>
      <t>Olivier CARLOTTI</t>
    </r>
  </si>
  <si>
    <r>
      <rPr>
        <sz val="11"/>
        <rFont val="Calibri"/>
        <family val="2"/>
      </rPr>
      <t>ONF</t>
    </r>
  </si>
  <si>
    <r>
      <rPr>
        <sz val="11"/>
        <rFont val="Calibri"/>
        <family val="2"/>
      </rPr>
      <t>0590 99 28 99</t>
    </r>
  </si>
  <si>
    <r>
      <rPr>
        <sz val="11"/>
        <rFont val="Calibri"/>
        <family val="2"/>
      </rPr>
      <t>Odile BROUSSILLON</t>
    </r>
  </si>
  <si>
    <r>
      <rPr>
        <sz val="11"/>
        <rFont val="Calibri"/>
        <family val="2"/>
      </rPr>
      <t>0590 99 37 47</t>
    </r>
  </si>
  <si>
    <r>
      <rPr>
        <sz val="11"/>
        <rFont val="Calibri"/>
        <family val="2"/>
      </rPr>
      <t>Médiathèque du Gosier</t>
    </r>
  </si>
  <si>
    <r>
      <rPr>
        <sz val="11"/>
        <rFont val="Calibri"/>
        <family val="2"/>
      </rPr>
      <t>0590 84 58 50</t>
    </r>
  </si>
  <si>
    <r>
      <rPr>
        <sz val="11"/>
        <rFont val="Calibri"/>
        <family val="2"/>
      </rPr>
      <t>Médiathèque du Lamentin</t>
    </r>
  </si>
  <si>
    <r>
      <rPr>
        <sz val="11"/>
        <rFont val="Calibri"/>
        <family val="2"/>
      </rPr>
      <t>0590 25 36 48</t>
    </r>
  </si>
  <si>
    <r>
      <rPr>
        <sz val="11"/>
        <rFont val="Calibri"/>
        <family val="2"/>
      </rPr>
      <t>Médiathèque de Pointe à Pitre</t>
    </r>
  </si>
  <si>
    <r>
      <rPr>
        <sz val="11"/>
        <rFont val="Calibri"/>
        <family val="2"/>
      </rPr>
      <t>Sylvana ARTIS</t>
    </r>
  </si>
  <si>
    <r>
      <rPr>
        <sz val="11"/>
        <rFont val="Calibri"/>
        <family val="2"/>
      </rPr>
      <t>0590 48 29 30</t>
    </r>
  </si>
  <si>
    <r>
      <rPr>
        <sz val="11"/>
        <rFont val="Calibri"/>
        <family val="2"/>
      </rPr>
      <t>Olivier OUSSELIN</t>
    </r>
  </si>
  <si>
    <r>
      <rPr>
        <sz val="11"/>
        <rFont val="Calibri"/>
        <family val="2"/>
      </rPr>
      <t>0590 97 96 87</t>
    </r>
  </si>
  <si>
    <r>
      <rPr>
        <sz val="11"/>
        <rFont val="Calibri"/>
        <family val="2"/>
      </rPr>
      <t>Bibliothèque multimédia Le Moule</t>
    </r>
  </si>
  <si>
    <r>
      <rPr>
        <sz val="11"/>
        <rFont val="Calibri"/>
        <family val="2"/>
      </rPr>
      <t>Danielle RENIER</t>
    </r>
  </si>
  <si>
    <r>
      <rPr>
        <sz val="11"/>
        <rFont val="Calibri"/>
        <family val="2"/>
      </rPr>
      <t>0590 23 09 30</t>
    </r>
  </si>
  <si>
    <r>
      <rPr>
        <sz val="11"/>
        <rFont val="Calibri"/>
        <family val="2"/>
      </rPr>
      <t>Musée Edgar Clerc</t>
    </r>
  </si>
  <si>
    <r>
      <rPr>
        <sz val="11"/>
        <rFont val="Calibri"/>
        <family val="2"/>
      </rPr>
      <t>0590 23 57 57</t>
    </r>
  </si>
  <si>
    <r>
      <rPr>
        <sz val="11"/>
        <rFont val="Calibri"/>
        <family val="2"/>
      </rPr>
      <t>Musée Schoelcher</t>
    </r>
  </si>
  <si>
    <r>
      <rPr>
        <sz val="11"/>
        <rFont val="Calibri"/>
        <family val="2"/>
      </rPr>
      <t>Mathieu DUSSAUGE</t>
    </r>
  </si>
  <si>
    <r>
      <rPr>
        <sz val="11"/>
        <rFont val="Calibri"/>
        <family val="2"/>
      </rPr>
      <t>0590 82 08 04</t>
    </r>
  </si>
  <si>
    <r>
      <rPr>
        <sz val="11"/>
        <rFont val="Calibri"/>
        <family val="2"/>
      </rPr>
      <t>Musée du Fort Delgrès</t>
    </r>
  </si>
  <si>
    <r>
      <rPr>
        <sz val="11"/>
        <rFont val="Calibri"/>
        <family val="2"/>
      </rPr>
      <t>0590 81 37 48</t>
    </r>
  </si>
  <si>
    <r>
      <rPr>
        <sz val="11"/>
        <rFont val="Calibri"/>
        <family val="2"/>
      </rPr>
      <t>Musée Saint John Perse</t>
    </r>
  </si>
  <si>
    <r>
      <rPr>
        <sz val="11"/>
        <rFont val="Calibri"/>
        <family val="2"/>
      </rPr>
      <t>0590 90 01 92</t>
    </r>
  </si>
  <si>
    <r>
      <rPr>
        <sz val="11"/>
        <rFont val="Calibri"/>
        <family val="2"/>
      </rPr>
      <t>Ecomusée de Marie Galante</t>
    </r>
  </si>
  <si>
    <r>
      <rPr>
        <sz val="11"/>
        <rFont val="Calibri"/>
        <family val="2"/>
      </rPr>
      <t>0590 97 48 68</t>
    </r>
  </si>
  <si>
    <r>
      <rPr>
        <sz val="11"/>
        <rFont val="Calibri"/>
        <family val="2"/>
      </rPr>
      <t>Claude BAUSIVOIR</t>
    </r>
  </si>
  <si>
    <r>
      <rPr>
        <sz val="11"/>
        <rFont val="Calibri"/>
        <family val="2"/>
      </rPr>
      <t>0690 50 98 16</t>
    </r>
  </si>
  <si>
    <r>
      <rPr>
        <sz val="11"/>
        <rFont val="Calibri"/>
        <family val="2"/>
      </rPr>
      <t>Jocelyn RUMBO</t>
    </r>
  </si>
  <si>
    <r>
      <rPr>
        <sz val="11"/>
        <rFont val="Calibri"/>
        <family val="2"/>
      </rPr>
      <t>0590 28 67 98</t>
    </r>
  </si>
  <si>
    <r>
      <rPr>
        <sz val="11"/>
        <rFont val="Calibri"/>
        <family val="2"/>
      </rPr>
      <t>Musée du rhum</t>
    </r>
  </si>
  <si>
    <r>
      <rPr>
        <sz val="11"/>
        <rFont val="Calibri"/>
        <family val="2"/>
      </rPr>
      <t>Marilyne RIVET</t>
    </r>
  </si>
  <si>
    <r>
      <rPr>
        <sz val="11"/>
        <rFont val="Calibri"/>
        <family val="2"/>
      </rPr>
      <t>0590 28 70 04</t>
    </r>
  </si>
  <si>
    <r>
      <rPr>
        <sz val="11"/>
        <rFont val="Calibri"/>
        <family val="2"/>
      </rPr>
      <t>Musée du coquillage</t>
    </r>
  </si>
  <si>
    <r>
      <rPr>
        <sz val="11"/>
        <rFont val="Calibri"/>
        <family val="2"/>
      </rPr>
      <t>Ass destination coquillage</t>
    </r>
  </si>
  <si>
    <r>
      <rPr>
        <sz val="11"/>
        <rFont val="Calibri"/>
        <family val="2"/>
      </rPr>
      <t>0590 98 69 37</t>
    </r>
  </si>
  <si>
    <r>
      <rPr>
        <sz val="11"/>
        <rFont val="Calibri"/>
        <family val="2"/>
      </rPr>
      <t>Musée du cacao</t>
    </r>
  </si>
  <si>
    <r>
      <rPr>
        <sz val="11"/>
        <rFont val="Calibri"/>
        <family val="2"/>
      </rPr>
      <t>Alain PAJESY</t>
    </r>
  </si>
  <si>
    <r>
      <rPr>
        <sz val="11"/>
        <rFont val="Calibri"/>
        <family val="2"/>
      </rPr>
      <t>0590 98 25 23</t>
    </r>
  </si>
  <si>
    <r>
      <rPr>
        <sz val="11"/>
        <rFont val="Calibri"/>
        <family val="2"/>
      </rPr>
      <t>Musée du café</t>
    </r>
  </si>
  <si>
    <r>
      <rPr>
        <sz val="11"/>
        <rFont val="Calibri"/>
        <family val="2"/>
      </rPr>
      <t>Charles CHAVOUDIGA</t>
    </r>
  </si>
  <si>
    <r>
      <rPr>
        <sz val="11"/>
        <rFont val="Calibri"/>
        <family val="2"/>
      </rPr>
      <t>0590 98 63 06</t>
    </r>
  </si>
  <si>
    <r>
      <rPr>
        <sz val="11"/>
        <rFont val="Calibri"/>
        <family val="2"/>
      </rPr>
      <t>La Boniférie</t>
    </r>
  </si>
  <si>
    <r>
      <rPr>
        <sz val="11"/>
        <rFont val="Calibri"/>
        <family val="2"/>
      </rPr>
      <t>0590 80 06 05</t>
    </r>
  </si>
  <si>
    <r>
      <rPr>
        <sz val="11"/>
        <rFont val="Calibri"/>
        <family val="2"/>
      </rPr>
      <t>Caféière Beauséjour</t>
    </r>
  </si>
  <si>
    <r>
      <rPr>
        <sz val="11"/>
        <rFont val="Calibri"/>
        <family val="2"/>
      </rPr>
      <t>Bernadette BEUZELIN</t>
    </r>
  </si>
  <si>
    <r>
      <rPr>
        <sz val="11"/>
        <rFont val="Calibri"/>
        <family val="2"/>
      </rPr>
      <t>0590 98 10 09</t>
    </r>
  </si>
  <si>
    <r>
      <rPr>
        <sz val="11"/>
        <rFont val="Calibri"/>
        <family val="2"/>
      </rPr>
      <t>Fort Napoléon</t>
    </r>
  </si>
  <si>
    <r>
      <rPr>
        <sz val="11"/>
        <rFont val="Calibri"/>
        <family val="2"/>
      </rPr>
      <t>Hervé MAISONNEUVE</t>
    </r>
  </si>
  <si>
    <r>
      <rPr>
        <sz val="11"/>
        <rFont val="Calibri"/>
        <family val="2"/>
      </rPr>
      <t>0690 61 01 51</t>
    </r>
  </si>
  <si>
    <r>
      <rPr>
        <sz val="11"/>
        <rFont val="Calibri"/>
        <family val="2"/>
      </rPr>
      <t>Fort Fleur d'Epée</t>
    </r>
  </si>
  <si>
    <r>
      <rPr>
        <sz val="11"/>
        <rFont val="Calibri"/>
        <family val="2"/>
      </rPr>
      <t>Maison du Patrimoine</t>
    </r>
  </si>
  <si>
    <r>
      <rPr>
        <sz val="11"/>
        <rFont val="Calibri"/>
        <family val="2"/>
      </rPr>
      <t>0590 80 88 70</t>
    </r>
  </si>
  <si>
    <r>
      <rPr>
        <sz val="11"/>
        <rFont val="Calibri"/>
        <family val="2"/>
      </rPr>
      <t>« Café Center »-rue Ferdinand Forest 97122</t>
    </r>
  </si>
  <si>
    <r>
      <rPr>
        <sz val="11"/>
        <rFont val="Calibri"/>
        <family val="2"/>
      </rPr>
      <t>La Rosière 97129 Le Lamentin</t>
    </r>
  </si>
  <si>
    <r>
      <rPr>
        <sz val="11"/>
        <rFont val="Calibri"/>
        <family val="2"/>
      </rPr>
      <t>B.P 280 Basse-Terre cedex 280</t>
    </r>
  </si>
  <si>
    <r>
      <rPr>
        <sz val="11"/>
        <rFont val="Calibri"/>
        <family val="2"/>
      </rPr>
      <t>9, rue Baudot 97100 Basse-Terre</t>
    </r>
  </si>
  <si>
    <r>
      <rPr>
        <sz val="11"/>
        <rFont val="Calibri"/>
        <family val="2"/>
      </rPr>
      <t>Ancienne usine de Beauport 97117 Port-Louis</t>
    </r>
  </si>
  <si>
    <r>
      <rPr>
        <sz val="11"/>
        <rFont val="Calibri"/>
        <family val="2"/>
      </rPr>
      <t>Carrefour Ignace 97139 Les Abymes</t>
    </r>
  </si>
  <si>
    <r>
      <rPr>
        <sz val="11"/>
        <rFont val="Calibri"/>
        <family val="2"/>
      </rPr>
      <t>Place des Martyrs de la liberté P-A-P</t>
    </r>
  </si>
  <si>
    <r>
      <rPr>
        <sz val="11"/>
        <rFont val="Calibri"/>
        <family val="2"/>
      </rPr>
      <t>Boulevard Rougé 97160 Le Moule</t>
    </r>
  </si>
  <si>
    <r>
      <rPr>
        <sz val="11"/>
        <rFont val="Calibri"/>
        <family val="2"/>
      </rPr>
      <t>Cité Jean Jaurès 97129 Le lamentin</t>
    </r>
  </si>
  <si>
    <r>
      <rPr>
        <sz val="11"/>
        <rFont val="Calibri"/>
        <family val="2"/>
      </rPr>
      <t>Fort Louis Delgrès 97100 Basse-Terre</t>
    </r>
  </si>
  <si>
    <r>
      <rPr>
        <sz val="11"/>
        <rFont val="Calibri"/>
        <family val="2"/>
      </rPr>
      <t>Petit Paris 1, rue Paul Lacavé</t>
    </r>
  </si>
  <si>
    <r>
      <rPr>
        <sz val="11"/>
        <rFont val="Calibri"/>
        <family val="2"/>
      </rPr>
      <t>Jardin Botanique 97100 Basse-Terre</t>
    </r>
  </si>
  <si>
    <r>
      <rPr>
        <sz val="11"/>
        <rFont val="Calibri"/>
        <family val="2"/>
      </rPr>
      <t>Domaine duclos 97170 Petit-Bourg</t>
    </r>
  </si>
  <si>
    <r>
      <rPr>
        <sz val="11"/>
        <rFont val="Calibri"/>
        <family val="2"/>
      </rPr>
      <t>BP 648 97109 Basse-Terre Cedex</t>
    </r>
  </si>
  <si>
    <r>
      <rPr>
        <sz val="11"/>
        <rFont val="Calibri"/>
        <family val="2"/>
      </rPr>
      <t>Carmel 97100 Basse-Terre</t>
    </r>
  </si>
  <si>
    <r>
      <rPr>
        <sz val="11"/>
        <rFont val="Calibri"/>
        <family val="2"/>
      </rPr>
      <t>Rue de la Mutualité 97129 Le Lamentin</t>
    </r>
  </si>
  <si>
    <r>
      <rPr>
        <sz val="11"/>
        <rFont val="Calibri"/>
        <family val="2"/>
      </rPr>
      <t>Passage des Braves</t>
    </r>
  </si>
  <si>
    <r>
      <rPr>
        <sz val="11"/>
        <rFont val="Calibri"/>
        <family val="2"/>
      </rPr>
      <t>Rue Saint-Jean 97160 Le Moule</t>
    </r>
  </si>
  <si>
    <r>
      <rPr>
        <sz val="11"/>
        <rFont val="Calibri"/>
        <family val="2"/>
      </rPr>
      <t>97160 Le Moule</t>
    </r>
  </si>
  <si>
    <r>
      <rPr>
        <sz val="11"/>
        <rFont val="Calibri"/>
        <family val="2"/>
      </rPr>
      <t>Rue Peynier 97110 Pointe-à-pitre</t>
    </r>
  </si>
  <si>
    <r>
      <rPr>
        <sz val="11"/>
        <rFont val="Calibri"/>
        <family val="2"/>
      </rPr>
      <t>Fort Delgrès, 97100 Basse-Terre</t>
    </r>
  </si>
  <si>
    <r>
      <rPr>
        <sz val="11"/>
        <rFont val="Calibri"/>
        <family val="2"/>
      </rPr>
      <t>Rue Achille René Boisneuf 97110 Pointe-à-Pitre</t>
    </r>
  </si>
  <si>
    <r>
      <rPr>
        <sz val="11"/>
        <rFont val="Calibri"/>
        <family val="2"/>
      </rPr>
      <t>97112 Grand-Bourg</t>
    </r>
  </si>
  <si>
    <r>
      <rPr>
        <sz val="11"/>
        <rFont val="Calibri"/>
        <family val="2"/>
      </rPr>
      <t>Morne Perinette 97190 Le Gosier</t>
    </r>
  </si>
  <si>
    <r>
      <rPr>
        <sz val="11"/>
        <rFont val="Calibri"/>
        <family val="2"/>
      </rPr>
      <t>97115 Sainte-Rose</t>
    </r>
  </si>
  <si>
    <r>
      <rPr>
        <sz val="11"/>
        <rFont val="Calibri"/>
        <family val="2"/>
      </rPr>
      <t>Bellevue 97115 Sainte-Rose</t>
    </r>
  </si>
  <si>
    <r>
      <rPr>
        <sz val="11"/>
        <rFont val="Calibri"/>
        <family val="2"/>
      </rPr>
      <t>Les Plaines 97116 Pointe-Noire</t>
    </r>
  </si>
  <si>
    <r>
      <rPr>
        <sz val="11"/>
        <rFont val="Calibri"/>
        <family val="2"/>
      </rPr>
      <t>97116 Pointe-Noire</t>
    </r>
  </si>
  <si>
    <r>
      <rPr>
        <sz val="11"/>
        <rFont val="Calibri"/>
        <family val="2"/>
      </rPr>
      <t>97119 Vieux Habitants</t>
    </r>
  </si>
  <si>
    <r>
      <rPr>
        <sz val="11"/>
        <rFont val="Calibri"/>
        <family val="2"/>
      </rPr>
      <t>Route de Choisy Morin 97120 Saint-Claude</t>
    </r>
  </si>
  <si>
    <r>
      <rPr>
        <sz val="11"/>
        <rFont val="Calibri"/>
        <family val="2"/>
      </rPr>
      <t>Bord de mer 97114 Trois-rivières</t>
    </r>
  </si>
  <si>
    <r>
      <rPr>
        <sz val="11"/>
        <rFont val="Calibri"/>
        <family val="2"/>
      </rPr>
      <t>97137 Terre de Haut</t>
    </r>
  </si>
  <si>
    <r>
      <rPr>
        <sz val="11"/>
        <rFont val="Calibri"/>
        <family val="2"/>
      </rPr>
      <t>97190 Le Gosier</t>
    </r>
  </si>
  <si>
    <r>
      <rPr>
        <sz val="11"/>
        <rFont val="Calibri"/>
        <family val="2"/>
      </rPr>
      <t>97100 Basse-Terre</t>
    </r>
  </si>
  <si>
    <r>
      <rPr>
        <sz val="11"/>
        <rFont val="Calibri"/>
        <family val="2"/>
      </rPr>
      <t>Mylène VALENTIN-MUSQUET</t>
    </r>
  </si>
  <si>
    <r>
      <rPr>
        <sz val="11"/>
        <rFont val="Calibri"/>
        <family val="2"/>
      </rPr>
      <t>Boulevard Amédée Clara 97190 Le Gosier</t>
    </r>
  </si>
  <si>
    <r>
      <rPr>
        <sz val="11"/>
        <rFont val="Calibri"/>
        <family val="2"/>
      </rPr>
      <t>51 rue Achille René Boisneuf 97110 P-A-P</t>
    </r>
  </si>
  <si>
    <r>
      <rPr>
        <sz val="11"/>
        <rFont val="Calibri"/>
        <family val="2"/>
      </rPr>
      <t>La Bitasyon Costumes et Traditions</t>
    </r>
  </si>
  <si>
    <r>
      <rPr>
        <sz val="11"/>
        <rFont val="Calibri"/>
        <family val="2"/>
      </rPr>
      <t>Ecomusée de La Guadeloupe</t>
    </r>
  </si>
  <si>
    <r>
      <rPr>
        <sz val="11"/>
        <rFont val="Calibri"/>
        <family val="2"/>
      </rPr>
      <t>Daniel CABRE</t>
    </r>
  </si>
  <si>
    <t>22 rue Perrinon 97100 Basse Terre</t>
  </si>
  <si>
    <t>Chemin des Bourgainvillier Basse Terre</t>
  </si>
  <si>
    <t>Organisme</t>
  </si>
  <si>
    <t>Contact</t>
  </si>
  <si>
    <t>Adresse</t>
  </si>
  <si>
    <t>Choisissez dans la liste...</t>
  </si>
  <si>
    <t>Choisissez dans la liste…</t>
  </si>
  <si>
    <t>Autre, précisez…</t>
  </si>
  <si>
    <t>INTERVENANT</t>
  </si>
  <si>
    <t>Niveaux</t>
  </si>
  <si>
    <t>MOTIVATIONS, Constat ayant motivé le projet, contexte territorial :</t>
  </si>
  <si>
    <t>OBJECTIFS PEDAGOGIQUES DISCIPLINAIRES OU TRANSDISCIPLINAIRES :</t>
  </si>
  <si>
    <t>ARTICULATION DANS LA POLITIQUE DE CIRCONSCRIPTION, DE BASSIN OU AU NIVEAU ACADEMIQUE :</t>
  </si>
  <si>
    <t>LA DEMARCHE DU PROJET (décrite en une ligne):</t>
  </si>
  <si>
    <t>ETAPES DE LA REALISATION</t>
  </si>
  <si>
    <t>CALENDRIER INDICATIF</t>
  </si>
  <si>
    <t>CONTRIBUTION DE L'ENSEIGNANT</t>
  </si>
  <si>
    <t>CONTRIBUTION DU PARTENAIRE
OU DE L'INTERVENANT</t>
  </si>
  <si>
    <t>EVALUATION INTERMEDIAIRE</t>
  </si>
  <si>
    <t>AU NIVEAU ACADEMIQUE (participation à des actions académiques) :</t>
  </si>
  <si>
    <t>Autre, précisez …</t>
  </si>
  <si>
    <t>EVALUATION FINALE POUR LES ELEVES</t>
  </si>
  <si>
    <t>EVALUATION FINALE DU PROJET</t>
  </si>
  <si>
    <t>OBJECTIFS EDUCATIFS ET CULTURELS :</t>
  </si>
  <si>
    <t>(En plus de ce descriptif, un autre plus détaillé et suivant la même trame peut être joint au dossier)</t>
  </si>
  <si>
    <t>BUDGET PREVISIONNEL EQUILIBRE</t>
  </si>
  <si>
    <t>Pour obtenir un budget équilibré, le total des dépenses doit être compensé par le total des recettes</t>
  </si>
  <si>
    <t>DEPENSES PREVUES</t>
  </si>
  <si>
    <t>RECETTES NECESSAIRES</t>
  </si>
  <si>
    <t>REMUNERATION DE L'INTERVENANT</t>
  </si>
  <si>
    <t>(avec un taux horaire DAC-Rectorat à 70€ TTC)</t>
  </si>
  <si>
    <t>Nombre d'heures intervenant :</t>
  </si>
  <si>
    <t>FRAIS DE FONCTIONNEMENT</t>
  </si>
  <si>
    <t>Fournisseur</t>
  </si>
  <si>
    <t>TOTAL DEPENSES</t>
  </si>
  <si>
    <t>h</t>
  </si>
  <si>
    <t>/jour</t>
  </si>
  <si>
    <t>Précisions si nécessaire (domaines croisés, …) :</t>
  </si>
  <si>
    <t>INTITULE DU PROJET :</t>
  </si>
  <si>
    <t>fois</t>
  </si>
  <si>
    <t>/semaine</t>
  </si>
  <si>
    <t>/mois</t>
  </si>
  <si>
    <t>/an</t>
  </si>
  <si>
    <t>choisissez dans la liste …</t>
  </si>
  <si>
    <t>Fonctionnement</t>
  </si>
  <si>
    <t>Intervenant (à 70€ TTC /h)</t>
  </si>
  <si>
    <t>FINANCEMENTS COMPLEMENTAIRES</t>
  </si>
  <si>
    <t>TOTAL RECETTES</t>
  </si>
  <si>
    <t>Financeur</t>
  </si>
  <si>
    <t>Montant</t>
  </si>
  <si>
    <t>Enseignant coordonnateur</t>
  </si>
  <si>
    <t>Intervenant ou partenaire</t>
  </si>
  <si>
    <t>Date</t>
  </si>
  <si>
    <t>Signature</t>
  </si>
  <si>
    <t>AVIS DES CORPS D'INSPECTION</t>
  </si>
  <si>
    <t>AVIS DE LA COMMISSION PARTENARIALE ACADEMIQUE</t>
  </si>
  <si>
    <t>PIECES A JOINDRE AU DOSSIER</t>
  </si>
  <si>
    <t xml:space="preserve"> - Fiche "bilan" (si reconduction)</t>
  </si>
  <si>
    <t xml:space="preserve"> - CV et diplômes de l'intervenant</t>
  </si>
  <si>
    <t xml:space="preserve"> - Fiche "partenaire ou intervenant"</t>
  </si>
  <si>
    <t xml:space="preserve"> - Convention avec partenaire (si nécessaire)</t>
  </si>
  <si>
    <t>A la collectivité concernée</t>
  </si>
  <si>
    <t>Au(x) partenaire(s) sollicité(s)</t>
  </si>
  <si>
    <t>modest-lo.dollin@ac-guadeloupe.fr</t>
  </si>
  <si>
    <t>Barbara COFFRE</t>
  </si>
  <si>
    <t>Francelise GRAND</t>
  </si>
  <si>
    <t>barbara.coffre@ac-guadeloupe.fr</t>
  </si>
  <si>
    <t>francelise.grand@ac-guadeloupe.fr</t>
  </si>
  <si>
    <t>Autre (à préciser) :</t>
  </si>
  <si>
    <t>UNE COPIE DU DOSSIER COMPLET DOIT ETRE COMMUNIQUEE 
A CHAQUE PARTENAIRE DES COMMISSIONS PARTENARIALES ACADEMIQUES</t>
  </si>
  <si>
    <t xml:space="preserve">(Joindre les devis ou factures pro forma) </t>
  </si>
  <si>
    <t xml:space="preserve"> - Devis ou factures pro forma</t>
  </si>
  <si>
    <t>CIRCONSCRIPTION</t>
  </si>
  <si>
    <t>PARTICULARITES</t>
  </si>
  <si>
    <t>RRS</t>
  </si>
  <si>
    <t>OUVERTURE</t>
  </si>
  <si>
    <t>ENSEIGNANT COORDONNATEUR</t>
  </si>
  <si>
    <t>Qualité</t>
  </si>
  <si>
    <t>PARTICIPANTS</t>
  </si>
  <si>
    <t xml:space="preserve">avec </t>
  </si>
  <si>
    <t>classes</t>
  </si>
  <si>
    <t>dont</t>
  </si>
  <si>
    <t>en RRS</t>
  </si>
  <si>
    <t>en RAR</t>
  </si>
  <si>
    <t>et</t>
  </si>
  <si>
    <t>COMMUNAUTE EDUCATIVE</t>
  </si>
  <si>
    <t>Nombre de classes</t>
  </si>
  <si>
    <t>dont RAR</t>
  </si>
  <si>
    <t>dont RRS</t>
  </si>
  <si>
    <t>Nombre d'élèves</t>
  </si>
  <si>
    <t>Nombre d'enseignants</t>
  </si>
  <si>
    <t>Nombre de parents</t>
  </si>
  <si>
    <t>Semaine de la presse et des médias</t>
  </si>
  <si>
    <t>Rendez-vous aux jardins</t>
  </si>
  <si>
    <t>h x 70 € =</t>
  </si>
  <si>
    <r>
      <t>RECONDUCTION</t>
    </r>
    <r>
      <rPr>
        <b/>
        <sz val="10"/>
        <rFont val="Arial"/>
        <family val="2"/>
      </rPr>
      <t xml:space="preserve"> (joindre le bilan à ce dossier)</t>
    </r>
  </si>
  <si>
    <t>ECLAIR</t>
  </si>
  <si>
    <t>Madame</t>
  </si>
  <si>
    <t>Monsieur</t>
  </si>
  <si>
    <t>A M. RIVIER, DAAC, ce.culture@ac-guadeloupe.fr</t>
  </si>
  <si>
    <t>Précisez …</t>
  </si>
  <si>
    <t>PRINCIPAL DOMAINE ARTISTIQUE OU CULTUREL CONCERNÉ</t>
  </si>
  <si>
    <t>Fontion</t>
  </si>
  <si>
    <t>FICHE PILOTAGE - page 1/3</t>
  </si>
  <si>
    <t>FICHE PILOTAGE - page 2/3</t>
  </si>
  <si>
    <t>FICHE PILOTAGE - page 3/3</t>
  </si>
  <si>
    <t>Dossier n°</t>
  </si>
  <si>
    <t>COMMUNE</t>
  </si>
  <si>
    <t>TYPE</t>
  </si>
  <si>
    <t>PARTICULARITÉS</t>
  </si>
  <si>
    <t>TYPE DE PROJET</t>
  </si>
  <si>
    <t>DOMAINE</t>
  </si>
  <si>
    <t>TITRE</t>
  </si>
  <si>
    <t>élèves</t>
  </si>
  <si>
    <t>BUDGET total</t>
  </si>
  <si>
    <t>Dotations sollicités</t>
  </si>
  <si>
    <t>Demande par élève</t>
  </si>
  <si>
    <t>nb</t>
  </si>
  <si>
    <t>Niveau</t>
  </si>
  <si>
    <t>Dont ASH</t>
  </si>
  <si>
    <t>NOM, Prénom</t>
  </si>
  <si>
    <t>Nb H</t>
  </si>
  <si>
    <t>Intervenant</t>
  </si>
  <si>
    <t>Autre</t>
  </si>
  <si>
    <t>Niveaux, précisez …</t>
  </si>
  <si>
    <t>PRE-INSCRIPTION OBLIGATOIRE COLLEGES / LYCEENS AU CINEMA</t>
  </si>
  <si>
    <t>collège(s)</t>
  </si>
  <si>
    <t>lycée(s)</t>
  </si>
  <si>
    <t>6ème</t>
  </si>
  <si>
    <t>5ème</t>
  </si>
  <si>
    <t>4ème</t>
  </si>
  <si>
    <t>3ème</t>
  </si>
  <si>
    <t>2nde</t>
  </si>
  <si>
    <t>1ère</t>
  </si>
  <si>
    <t>Tle</t>
  </si>
  <si>
    <t>Post-bac</t>
  </si>
  <si>
    <t>ARTICULATION DANS LE VOLET CULTUREL DU PROJET D'ETABLISSEMENT :</t>
  </si>
  <si>
    <t>Jeune cinéaste</t>
  </si>
  <si>
    <r>
      <t xml:space="preserve">HSE </t>
    </r>
    <r>
      <rPr>
        <b/>
        <sz val="10"/>
        <color indexed="8"/>
        <rFont val="Arial"/>
        <family val="2"/>
      </rPr>
      <t>pour les enseignants sauf classe à PAC</t>
    </r>
  </si>
  <si>
    <t>Heures</t>
  </si>
  <si>
    <t>FONDS PROPRES A L'ETABLISSEMENT</t>
  </si>
  <si>
    <t>AVIS DU CONSEIL D'ETABLISSEMENT</t>
  </si>
  <si>
    <t xml:space="preserve"> - Volet culturel du projet d'établissement</t>
  </si>
  <si>
    <t xml:space="preserve"> - Fiche "établissement"</t>
  </si>
  <si>
    <t>Domaine</t>
  </si>
  <si>
    <t>Inspecteur concerné</t>
  </si>
  <si>
    <t>Courriel</t>
  </si>
  <si>
    <t>Arts plastiques</t>
  </si>
  <si>
    <t>IA-IPR</t>
  </si>
  <si>
    <t>Muriel JOSEPH-THEODORE</t>
  </si>
  <si>
    <t>Muriel.Joseph-Theodore@ac-guadeloupe.fr</t>
  </si>
  <si>
    <t>Véronique CHALCOU</t>
  </si>
  <si>
    <t>veronique.chalcou@ac-guadeloupe.fr</t>
  </si>
  <si>
    <t>Ghislaine BELLANCE</t>
  </si>
  <si>
    <t>ghislaine.bellance@ac-martinique.fr</t>
  </si>
  <si>
    <t>Gabrielle GUILLAUME</t>
  </si>
  <si>
    <t>gabrielle.guillaume-alexis@ac-guadeloupe.fr</t>
  </si>
  <si>
    <t>Fonds propres à l'établissement</t>
  </si>
  <si>
    <t>HSE</t>
  </si>
  <si>
    <t>fonctionnement</t>
  </si>
  <si>
    <t>Conseil Régional</t>
  </si>
  <si>
    <t>DAC</t>
  </si>
  <si>
    <t>NOM DE L'ETABLISSEMENT</t>
  </si>
  <si>
    <t>PRODUCTION ET VALORISATION AU NIVEAU ETABLISSEMENT :</t>
  </si>
  <si>
    <t>Chef d'établissement</t>
  </si>
  <si>
    <t>dont ASH</t>
  </si>
  <si>
    <r>
      <t xml:space="preserve">HSE </t>
    </r>
    <r>
      <rPr>
        <b/>
        <sz val="10"/>
        <color indexed="8"/>
        <rFont val="Arial"/>
        <family val="2"/>
      </rPr>
      <t>p</t>
    </r>
    <r>
      <rPr>
        <b/>
        <sz val="10"/>
        <color indexed="8"/>
        <rFont val="Arial"/>
        <family val="2"/>
      </rPr>
      <t>our les enseignants (sauf classe à PAC)</t>
    </r>
  </si>
  <si>
    <t>A M. TOUSSAINT, DAC, elie.toussaint@culture.gouv.fr</t>
  </si>
  <si>
    <t>ZUS</t>
  </si>
  <si>
    <t>ACADEMIE</t>
  </si>
  <si>
    <t>nb HSE</t>
  </si>
  <si>
    <t>AUTRE</t>
  </si>
  <si>
    <t>OPERATION ACADEMIQUE</t>
  </si>
  <si>
    <t>M. DOLLIN, Conseiller, modeste-lo.dollin@ac-guadeloupe.fr</t>
  </si>
  <si>
    <t>M. THEOPHILE, Conseiller, firmin-jerome.theophile@ac-guadeloupe.fr</t>
  </si>
  <si>
    <t>M. PERGENT, CLEMI, ce.clemi@ac-guadeloupe.fr</t>
  </si>
  <si>
    <t>Mme RAZIN, Conseillère, katia.razin@ac-guadeloupe.fr</t>
  </si>
  <si>
    <t>Direction des Affaires Culturelles</t>
  </si>
  <si>
    <t>LVR / art du goût</t>
  </si>
  <si>
    <t>Histoire des arts</t>
  </si>
  <si>
    <t>arts appliqués</t>
  </si>
  <si>
    <t>Dominique MASSABUAU</t>
  </si>
  <si>
    <t>dominique.massabuau@ac-toulouse.fr</t>
  </si>
  <si>
    <t>IEN-ET/EG</t>
  </si>
  <si>
    <t>sport</t>
  </si>
  <si>
    <t>Julien COZEMA</t>
  </si>
  <si>
    <t>julien.cozema@ac-guadeloupe.fr</t>
  </si>
  <si>
    <t>pédagogie</t>
  </si>
  <si>
    <t>lettres</t>
  </si>
  <si>
    <t>maths</t>
  </si>
  <si>
    <t>sciences</t>
  </si>
  <si>
    <t>musique</t>
  </si>
  <si>
    <t>arts plastiques</t>
  </si>
  <si>
    <t>DESCRIPTIF DU PROJET (synthétiser: le texte doit rester lisible à l'impression)</t>
  </si>
  <si>
    <t>Mme NATELHOFF, Conseiller, didier-pascal.natelhoff@ac-guadeloupe.fr</t>
  </si>
  <si>
    <r>
      <t xml:space="preserve">Conseil départemental </t>
    </r>
    <r>
      <rPr>
        <sz val="10"/>
        <color indexed="8"/>
        <rFont val="Arial"/>
        <family val="2"/>
      </rPr>
      <t>(pour les collèges)</t>
    </r>
  </si>
  <si>
    <r>
      <t>Conseil régional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(pour les lycées)</t>
    </r>
  </si>
  <si>
    <t>LVR</t>
  </si>
  <si>
    <t>Catherine PIETRUS</t>
  </si>
  <si>
    <t>catherine.pietrus@ac-guadeloupe.fr</t>
  </si>
  <si>
    <t>hda</t>
  </si>
  <si>
    <t>Géraldine CAMY</t>
  </si>
  <si>
    <t>geraldine.camy@ac-guadeloupe.fr</t>
  </si>
  <si>
    <t>Harry CHRISTOPHE</t>
  </si>
  <si>
    <t>harry.christophe@ac-guadeloupe.fr</t>
  </si>
  <si>
    <t>edd</t>
  </si>
  <si>
    <t>CDI</t>
  </si>
  <si>
    <t>Grégory POTIRON</t>
  </si>
  <si>
    <t>Dominique OGOLI-SOCIN</t>
  </si>
  <si>
    <t>Didier NATELHOFF</t>
  </si>
  <si>
    <t>didier-pascal.natelhoff@ac-guadeloupe.fr</t>
  </si>
  <si>
    <t>colette-therese.antoine-edouard@ac-guadeloupe.fr</t>
  </si>
  <si>
    <t>pascale.forestier@ac-guadeloupe.fr</t>
  </si>
  <si>
    <t>Conseil départemental</t>
  </si>
  <si>
    <t>choisissez…</t>
  </si>
  <si>
    <t>Mme TORIN, Conseillère, raymonde.torin@ac-guadeloupe.fr</t>
  </si>
  <si>
    <t>ENSEIGNEMENTS PRATIQUES INTERDISCIPLINAIRES</t>
  </si>
  <si>
    <t>Mme GANRY, Conseillère, anne-laure.ganry@ac-guadeloupe.fr</t>
  </si>
  <si>
    <t>0590 47 81 07</t>
  </si>
  <si>
    <t>Anne-Laure GANRY</t>
  </si>
  <si>
    <t>anne-laure.ganry@ac-guadeloupe.fr</t>
  </si>
  <si>
    <t>raymonde.torin@ac-guadeloupe.fr</t>
  </si>
  <si>
    <t>Isabelle MAGNAT</t>
  </si>
  <si>
    <t>isabelle.magnat@ac-guadeloupe.fr</t>
  </si>
  <si>
    <t>E.P. MACTe 2ND DEG Histoire</t>
  </si>
  <si>
    <t>Sonia DERIAU REINE</t>
  </si>
  <si>
    <t>sonia-domi.deriau-reine@ac-guadeloupe.fr</t>
  </si>
  <si>
    <t>0590 25 16 00</t>
  </si>
  <si>
    <t>E.P. MACTe 2ND DEG Arts</t>
  </si>
  <si>
    <t>Clarisse WALPO</t>
  </si>
  <si>
    <t>Clarisse.Walpo@ac-guadeloupe.fr</t>
  </si>
  <si>
    <t>E.P. MACTe 1er DEG</t>
  </si>
  <si>
    <t>Jocelyn PIES</t>
  </si>
  <si>
    <t>jocelyn.pies@ac-guadeloupe.fr</t>
  </si>
  <si>
    <t>Mme CAILLERE, Conseillère, elise.caillere@ac-guadeloupe.fr</t>
  </si>
  <si>
    <t>Gérard POUMAROUX</t>
  </si>
  <si>
    <t>Claire TREPY</t>
  </si>
  <si>
    <t>Nadège RABEL</t>
  </si>
  <si>
    <t>Eddy COMPPER</t>
  </si>
  <si>
    <r>
      <rPr>
        <sz val="11"/>
        <rFont val="Calibri"/>
        <family val="2"/>
      </rPr>
      <t>Conseil Général (DACP)</t>
    </r>
  </si>
  <si>
    <r>
      <rPr>
        <sz val="11"/>
        <rFont val="Calibri"/>
        <family val="2"/>
      </rPr>
      <t>M. Dominique LABATTU</t>
    </r>
  </si>
  <si>
    <r>
      <rPr>
        <sz val="11"/>
        <rFont val="Calibri"/>
        <family val="2"/>
      </rPr>
      <t>20, rue de la Chapelle Z.I de Jarry</t>
    </r>
  </si>
  <si>
    <t>Hubert GODEFROY</t>
  </si>
  <si>
    <r>
      <rPr>
        <sz val="11"/>
        <rFont val="Calibri"/>
        <family val="2"/>
      </rPr>
      <t>M. Claude GUILLOU</t>
    </r>
  </si>
  <si>
    <r>
      <rPr>
        <sz val="11"/>
        <rFont val="Calibri"/>
        <family val="2"/>
      </rPr>
      <t>PNG</t>
    </r>
  </si>
  <si>
    <r>
      <rPr>
        <sz val="11"/>
        <rFont val="Calibri"/>
        <family val="2"/>
      </rPr>
      <t>Monteran-Beau Soleil 97120 St-claude</t>
    </r>
  </si>
  <si>
    <r>
      <rPr>
        <sz val="11"/>
        <rFont val="Calibri"/>
        <family val="2"/>
      </rPr>
      <t>0590 80 86 44</t>
    </r>
  </si>
  <si>
    <t>Mme LAMBEY, Conseillère, brigitte.lambey@ac-guadeloupe.fr</t>
  </si>
  <si>
    <t>Mme CERIVAL et POLLION, sylvie.cerival@ac-guadeloupe.fr, francine.pollion@ac-guadeloupe.fr</t>
  </si>
  <si>
    <t>M. LOUZON-GAMBA, Conseiller, Aurelien.Louzon-Gamba@ac-guadeloupe.fr</t>
  </si>
  <si>
    <t>Eric ALLAIN</t>
  </si>
  <si>
    <t>eric.allain@ac-guadeloupe.fr</t>
  </si>
  <si>
    <t>Sylvie CERIVAL</t>
  </si>
  <si>
    <t>sylvie.cerival@ac-guadeloupe.fr</t>
  </si>
  <si>
    <t>francine.pollion@ac-guadeloupe.fr</t>
  </si>
  <si>
    <t>Brigitte LAMBEY</t>
  </si>
  <si>
    <t>brigitte.lambey@ac-guadeloupe.fr</t>
  </si>
  <si>
    <r>
      <rPr>
        <sz val="11"/>
        <rFont val="Arial"/>
        <family val="2"/>
      </rPr>
      <t>Raymonde TORIN</t>
    </r>
  </si>
  <si>
    <t>Aurélien LOUZON GAMBA</t>
  </si>
  <si>
    <t>Aurelien.Louzon-Gamba@ac-guadeloupe.fr</t>
  </si>
  <si>
    <t>Concours C Génial</t>
  </si>
  <si>
    <t>Sidonie BOURGUIGNON</t>
  </si>
  <si>
    <t>sidonie.bourguignon@ac-guadeloupe.fr</t>
  </si>
  <si>
    <t>katia.razin@ac-guadeloupe.fr</t>
  </si>
  <si>
    <t>marie-claude.buffon@ac-guadeloupe.fr</t>
  </si>
  <si>
    <t>firmin-jerome.theophile@ac-guadeloupe.fr</t>
  </si>
  <si>
    <t>bernard.hibade@ac-guadeloupe.fr</t>
  </si>
  <si>
    <t>Christophe CHICOT</t>
  </si>
  <si>
    <t>christophe.chicot@ac-guadeloupe.fr</t>
  </si>
  <si>
    <r>
      <rPr>
        <sz val="11"/>
        <rFont val="Arial"/>
        <family val="2"/>
      </rPr>
      <t>Pascale FORESTIER</t>
    </r>
  </si>
  <si>
    <t>jose.jernidier@ac-guadeloupe.fr</t>
  </si>
  <si>
    <r>
      <rPr>
        <sz val="11"/>
        <rFont val="Arial"/>
        <family val="2"/>
      </rPr>
      <t>0590 38 59 20</t>
    </r>
  </si>
  <si>
    <t>ecoledelamer@orange.fr</t>
  </si>
  <si>
    <t>Valérie VILOVAR</t>
  </si>
  <si>
    <t>Dominique OGOLI SOCIN</t>
  </si>
  <si>
    <t>Gérard MEPHON</t>
  </si>
  <si>
    <t>Jean-Louis MANSOT</t>
  </si>
  <si>
    <t>Susanna GUIMARAES</t>
  </si>
  <si>
    <t>Laure GOBLET</t>
  </si>
  <si>
    <t>Claire BESSARD</t>
  </si>
  <si>
    <t>cbessard@ac-martinique.fr</t>
  </si>
  <si>
    <t>Julien ANTOINE</t>
  </si>
  <si>
    <t>julien.antoine@ac-guadeloupe.fr</t>
  </si>
  <si>
    <t>IEN-ET</t>
  </si>
  <si>
    <t>Raoul GUINEZ</t>
  </si>
  <si>
    <t>raoul.guinez@ac-guadeloupe.fr</t>
  </si>
  <si>
    <r>
      <rPr>
        <b/>
        <u val="single"/>
        <sz val="11"/>
        <color indexed="62"/>
        <rFont val="Arial"/>
        <family val="2"/>
      </rPr>
      <t>ENVOYER LA FICHE PROJET EAC à LA DAAC:</t>
    </r>
    <r>
      <rPr>
        <b/>
        <sz val="11"/>
        <color indexed="62"/>
        <rFont val="Arial"/>
        <family val="2"/>
      </rPr>
      <t xml:space="preserve">   AU PLUS TARD LE MARDI 21 JANVIER 2019</t>
    </r>
    <r>
      <rPr>
        <b/>
        <u val="single"/>
        <sz val="11"/>
        <color indexed="62"/>
        <rFont val="Arial"/>
        <family val="2"/>
      </rPr>
      <t xml:space="preserve">
</t>
    </r>
    <r>
      <rPr>
        <b/>
        <sz val="11"/>
        <color indexed="8"/>
        <rFont val="Arial"/>
        <family val="2"/>
      </rPr>
      <t xml:space="preserve">
</t>
    </r>
    <r>
      <rPr>
        <b/>
        <u val="single"/>
        <sz val="11"/>
        <color indexed="10"/>
        <rFont val="Arial"/>
        <family val="2"/>
      </rPr>
      <t xml:space="preserve">ENVOYER LES DOSSIERS DEFINITIFS PAR COURRIER ELECTRONIQUE POUR CHACUN DES DESTINATAIRES
AU PLUS TARD LE LUNDI 1er AVRIL 2019
</t>
    </r>
    <r>
      <rPr>
        <b/>
        <sz val="11"/>
        <color indexed="8"/>
        <rFont val="Arial"/>
        <family val="2"/>
      </rPr>
      <t xml:space="preserve">
</t>
    </r>
    <r>
      <rPr>
        <b/>
        <u val="single"/>
        <sz val="11"/>
        <color indexed="8"/>
        <rFont val="Arial"/>
        <family val="2"/>
      </rPr>
      <t xml:space="preserve">UNE COPIE ORIGINALE SIGNEE ET COMPORTANT TOUS LES AVIS DOIT ETRE DEPOSEE A LA DAAC ET A LA DAC
AU PLUS TARD LE LUNDI 8 AVRIL 2019
ADRESSES </t>
    </r>
    <r>
      <rPr>
        <b/>
        <sz val="11"/>
        <color indexed="8"/>
        <rFont val="Arial"/>
        <family val="2"/>
      </rPr>
      <t>: DAAC, Rectorat,ZAC de DOHEMARE, BP 480, 97183 Les Abymes cedex</t>
    </r>
    <r>
      <rPr>
        <b/>
        <u val="single"/>
        <sz val="11"/>
        <color indexed="8"/>
        <rFont val="Arial"/>
        <family val="2"/>
      </rPr>
      <t xml:space="preserve">
</t>
    </r>
    <r>
      <rPr>
        <b/>
        <sz val="11"/>
        <color indexed="8"/>
        <rFont val="Arial"/>
        <family val="2"/>
      </rPr>
      <t>DAC 22 rue Perrinon 97100 BASSE-TERRE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</si>
</sst>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#&quot; &quot;##&quot; &quot;##&quot; &quot;##&quot; &quot;##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1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4"/>
      <name val="Arial"/>
      <family val="2"/>
    </font>
    <font>
      <sz val="8"/>
      <name val="Tahoma"/>
      <family val="2"/>
    </font>
    <font>
      <sz val="10"/>
      <name val="Arial"/>
      <family val="2"/>
    </font>
    <font>
      <b/>
      <u val="single"/>
      <sz val="12"/>
      <name val="Arial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1"/>
      <color indexed="10"/>
      <name val="Arial"/>
      <family val="2"/>
    </font>
    <font>
      <b/>
      <u val="single"/>
      <sz val="11"/>
      <color indexed="8"/>
      <name val="Arial"/>
      <family val="2"/>
    </font>
    <font>
      <b/>
      <u val="single"/>
      <sz val="11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i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Arial"/>
      <family val="2"/>
    </font>
    <font>
      <sz val="12"/>
      <color indexed="10"/>
      <name val="Arial"/>
      <family val="2"/>
    </font>
    <font>
      <sz val="16"/>
      <color indexed="8"/>
      <name val="Calibri"/>
      <family val="0"/>
    </font>
    <font>
      <b/>
      <sz val="14"/>
      <color indexed="8"/>
      <name val="Calibri"/>
      <family val="0"/>
    </font>
    <font>
      <sz val="32"/>
      <color indexed="8"/>
      <name val="Albertus MT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 val="single"/>
      <sz val="12"/>
      <color theme="1"/>
      <name val="Arial"/>
      <family val="2"/>
    </font>
    <font>
      <i/>
      <sz val="12"/>
      <color theme="1"/>
      <name val="Arial"/>
      <family val="2"/>
    </font>
    <font>
      <b/>
      <i/>
      <sz val="12"/>
      <color theme="1"/>
      <name val="Arial"/>
      <family val="2"/>
    </font>
    <font>
      <i/>
      <sz val="11"/>
      <color theme="1"/>
      <name val="Calibri"/>
      <family val="2"/>
    </font>
    <font>
      <sz val="8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medium"/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thin"/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 style="hair">
        <color indexed="8"/>
      </left>
      <right/>
      <top/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0" fillId="27" borderId="3" applyNumberFormat="0" applyFont="0" applyAlignment="0" applyProtection="0"/>
    <xf numFmtId="0" fontId="54" fillId="28" borderId="1" applyNumberFormat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0" borderId="0" applyNumberFormat="0" applyBorder="0" applyAlignment="0" applyProtection="0"/>
    <xf numFmtId="9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26" borderId="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2" borderId="9" applyNumberFormat="0" applyAlignment="0" applyProtection="0"/>
  </cellStyleXfs>
  <cellXfs count="28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ont="1" applyBorder="1" applyAlignment="1">
      <alignment horizontal="left" vertical="top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4" fillId="0" borderId="13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10" xfId="0" applyFill="1" applyBorder="1" applyAlignment="1">
      <alignment/>
    </xf>
    <xf numFmtId="0" fontId="5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top"/>
      <protection/>
    </xf>
    <xf numFmtId="0" fontId="5" fillId="0" borderId="0" xfId="0" applyFont="1" applyFill="1" applyBorder="1" applyAlignment="1" applyProtection="1">
      <alignment vertical="top"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left" vertical="top" wrapText="1"/>
      <protection locked="0"/>
    </xf>
    <xf numFmtId="0" fontId="5" fillId="0" borderId="13" xfId="0" applyFont="1" applyFill="1" applyBorder="1" applyAlignment="1" applyProtection="1">
      <alignment vertical="top"/>
      <protection locked="0"/>
    </xf>
    <xf numFmtId="0" fontId="5" fillId="0" borderId="13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0" fontId="67" fillId="0" borderId="0" xfId="0" applyFont="1" applyFill="1" applyBorder="1" applyAlignment="1" applyProtection="1">
      <alignment/>
      <protection locked="0"/>
    </xf>
    <xf numFmtId="0" fontId="67" fillId="0" borderId="0" xfId="0" applyFont="1" applyFill="1" applyBorder="1" applyAlignment="1" applyProtection="1">
      <alignment/>
      <protection/>
    </xf>
    <xf numFmtId="0" fontId="67" fillId="0" borderId="0" xfId="0" applyFont="1" applyFill="1" applyBorder="1" applyAlignment="1" applyProtection="1">
      <alignment vertical="top"/>
      <protection/>
    </xf>
    <xf numFmtId="0" fontId="67" fillId="0" borderId="0" xfId="0" applyFont="1" applyFill="1" applyBorder="1" applyAlignment="1" applyProtection="1">
      <alignment vertical="center"/>
      <protection/>
    </xf>
    <xf numFmtId="0" fontId="68" fillId="0" borderId="0" xfId="0" applyFont="1" applyFill="1" applyBorder="1" applyAlignment="1" applyProtection="1">
      <alignment/>
      <protection locked="0"/>
    </xf>
    <xf numFmtId="0" fontId="68" fillId="0" borderId="0" xfId="0" applyFont="1" applyFill="1" applyBorder="1" applyAlignment="1" applyProtection="1">
      <alignment/>
      <protection/>
    </xf>
    <xf numFmtId="0" fontId="68" fillId="0" borderId="0" xfId="0" applyFont="1" applyFill="1" applyBorder="1" applyAlignment="1" applyProtection="1">
      <alignment/>
      <protection/>
    </xf>
    <xf numFmtId="0" fontId="68" fillId="0" borderId="0" xfId="0" applyFont="1" applyFill="1" applyBorder="1" applyAlignment="1" applyProtection="1">
      <alignment vertical="top"/>
      <protection/>
    </xf>
    <xf numFmtId="0" fontId="68" fillId="0" borderId="0" xfId="0" applyFont="1" applyFill="1" applyBorder="1" applyAlignment="1" applyProtection="1">
      <alignment vertical="top"/>
      <protection locked="0"/>
    </xf>
    <xf numFmtId="0" fontId="68" fillId="0" borderId="0" xfId="0" applyFont="1" applyFill="1" applyBorder="1" applyAlignment="1" applyProtection="1">
      <alignment vertical="center"/>
      <protection/>
    </xf>
    <xf numFmtId="0" fontId="67" fillId="0" borderId="0" xfId="0" applyFont="1" applyFill="1" applyAlignment="1" applyProtection="1">
      <alignment/>
      <protection/>
    </xf>
    <xf numFmtId="0" fontId="67" fillId="0" borderId="0" xfId="0" applyFont="1" applyFill="1" applyAlignment="1" applyProtection="1">
      <alignment/>
      <protection/>
    </xf>
    <xf numFmtId="0" fontId="68" fillId="0" borderId="14" xfId="0" applyFont="1" applyFill="1" applyBorder="1" applyAlignment="1" applyProtection="1">
      <alignment/>
      <protection/>
    </xf>
    <xf numFmtId="0" fontId="68" fillId="0" borderId="0" xfId="0" applyFont="1" applyFill="1" applyAlignment="1" applyProtection="1">
      <alignment/>
      <protection/>
    </xf>
    <xf numFmtId="0" fontId="69" fillId="0" borderId="15" xfId="0" applyFont="1" applyFill="1" applyBorder="1" applyAlignment="1" applyProtection="1">
      <alignment/>
      <protection/>
    </xf>
    <xf numFmtId="0" fontId="68" fillId="0" borderId="16" xfId="0" applyFont="1" applyFill="1" applyBorder="1" applyAlignment="1" applyProtection="1">
      <alignment/>
      <protection/>
    </xf>
    <xf numFmtId="0" fontId="68" fillId="0" borderId="14" xfId="0" applyFont="1" applyFill="1" applyBorder="1" applyAlignment="1" applyProtection="1">
      <alignment/>
      <protection/>
    </xf>
    <xf numFmtId="0" fontId="69" fillId="0" borderId="16" xfId="0" applyFont="1" applyFill="1" applyBorder="1" applyAlignment="1" applyProtection="1">
      <alignment/>
      <protection/>
    </xf>
    <xf numFmtId="0" fontId="68" fillId="0" borderId="17" xfId="0" applyFont="1" applyFill="1" applyBorder="1" applyAlignment="1" applyProtection="1">
      <alignment/>
      <protection/>
    </xf>
    <xf numFmtId="0" fontId="70" fillId="0" borderId="14" xfId="0" applyFont="1" applyFill="1" applyBorder="1" applyAlignment="1" applyProtection="1">
      <alignment/>
      <protection/>
    </xf>
    <xf numFmtId="0" fontId="67" fillId="0" borderId="13" xfId="0" applyFont="1" applyFill="1" applyBorder="1" applyAlignment="1" applyProtection="1">
      <alignment horizontal="right"/>
      <protection locked="0"/>
    </xf>
    <xf numFmtId="164" fontId="68" fillId="0" borderId="0" xfId="0" applyNumberFormat="1" applyFont="1" applyFill="1" applyBorder="1" applyAlignment="1" applyProtection="1">
      <alignment horizontal="center"/>
      <protection/>
    </xf>
    <xf numFmtId="0" fontId="68" fillId="0" borderId="18" xfId="0" applyFont="1" applyFill="1" applyBorder="1" applyAlignment="1" applyProtection="1">
      <alignment/>
      <protection/>
    </xf>
    <xf numFmtId="0" fontId="68" fillId="0" borderId="19" xfId="0" applyFont="1" applyFill="1" applyBorder="1" applyAlignment="1" applyProtection="1">
      <alignment/>
      <protection/>
    </xf>
    <xf numFmtId="0" fontId="71" fillId="0" borderId="18" xfId="0" applyFont="1" applyFill="1" applyBorder="1" applyAlignment="1" applyProtection="1">
      <alignment/>
      <protection/>
    </xf>
    <xf numFmtId="0" fontId="68" fillId="0" borderId="20" xfId="0" applyFont="1" applyFill="1" applyBorder="1" applyAlignment="1" applyProtection="1">
      <alignment/>
      <protection/>
    </xf>
    <xf numFmtId="0" fontId="69" fillId="0" borderId="13" xfId="0" applyFont="1" applyFill="1" applyBorder="1" applyAlignment="1" applyProtection="1">
      <alignment/>
      <protection/>
    </xf>
    <xf numFmtId="0" fontId="69" fillId="0" borderId="21" xfId="0" applyFont="1" applyFill="1" applyBorder="1" applyAlignment="1" applyProtection="1">
      <alignment horizontal="left"/>
      <protection/>
    </xf>
    <xf numFmtId="0" fontId="69" fillId="0" borderId="22" xfId="0" applyFont="1" applyFill="1" applyBorder="1" applyAlignment="1" applyProtection="1">
      <alignment horizontal="left"/>
      <protection/>
    </xf>
    <xf numFmtId="0" fontId="69" fillId="0" borderId="13" xfId="0" applyFont="1" applyFill="1" applyBorder="1" applyAlignment="1" applyProtection="1">
      <alignment horizontal="center"/>
      <protection/>
    </xf>
    <xf numFmtId="0" fontId="67" fillId="0" borderId="13" xfId="0" applyFont="1" applyFill="1" applyBorder="1" applyAlignment="1" applyProtection="1">
      <alignment horizontal="left" vertical="top" wrapText="1"/>
      <protection locked="0"/>
    </xf>
    <xf numFmtId="0" fontId="67" fillId="0" borderId="23" xfId="0" applyFont="1" applyFill="1" applyBorder="1" applyAlignment="1" applyProtection="1">
      <alignment horizontal="left" vertical="top" wrapText="1"/>
      <protection locked="0"/>
    </xf>
    <xf numFmtId="0" fontId="67" fillId="0" borderId="21" xfId="0" applyFont="1" applyFill="1" applyBorder="1" applyAlignment="1" applyProtection="1">
      <alignment horizontal="left" vertical="top" wrapText="1"/>
      <protection locked="0"/>
    </xf>
    <xf numFmtId="0" fontId="67" fillId="0" borderId="22" xfId="0" applyFont="1" applyFill="1" applyBorder="1" applyAlignment="1" applyProtection="1">
      <alignment horizontal="left" vertical="top" wrapText="1"/>
      <protection locked="0"/>
    </xf>
    <xf numFmtId="164" fontId="67" fillId="0" borderId="13" xfId="0" applyNumberFormat="1" applyFont="1" applyFill="1" applyBorder="1" applyAlignment="1" applyProtection="1">
      <alignment horizontal="center" vertical="top" wrapText="1"/>
      <protection locked="0"/>
    </xf>
    <xf numFmtId="164" fontId="68" fillId="34" borderId="24" xfId="0" applyNumberFormat="1" applyFont="1" applyFill="1" applyBorder="1" applyAlignment="1" applyProtection="1">
      <alignment horizontal="center"/>
      <protection/>
    </xf>
    <xf numFmtId="0" fontId="68" fillId="0" borderId="0" xfId="0" applyFont="1" applyFill="1" applyAlignment="1" applyProtection="1">
      <alignment horizontal="center"/>
      <protection/>
    </xf>
    <xf numFmtId="0" fontId="67" fillId="0" borderId="0" xfId="0" applyFont="1" applyFill="1" applyBorder="1" applyAlignment="1" applyProtection="1">
      <alignment horizontal="left" vertical="top" wrapText="1"/>
      <protection/>
    </xf>
    <xf numFmtId="0" fontId="67" fillId="34" borderId="13" xfId="0" applyFont="1" applyFill="1" applyBorder="1" applyAlignment="1" applyProtection="1">
      <alignment/>
      <protection/>
    </xf>
    <xf numFmtId="0" fontId="67" fillId="0" borderId="0" xfId="0" applyFont="1" applyFill="1" applyBorder="1" applyAlignment="1" applyProtection="1">
      <alignment horizontal="center" vertical="top" wrapText="1"/>
      <protection/>
    </xf>
    <xf numFmtId="0" fontId="67" fillId="0" borderId="0" xfId="0" applyFont="1" applyFill="1" applyBorder="1" applyAlignment="1" applyProtection="1">
      <alignment horizontal="left"/>
      <protection/>
    </xf>
    <xf numFmtId="0" fontId="67" fillId="0" borderId="0" xfId="0" applyFont="1" applyFill="1" applyBorder="1" applyAlignment="1" applyProtection="1">
      <alignment horizontal="left" vertical="top"/>
      <protection/>
    </xf>
    <xf numFmtId="0" fontId="67" fillId="34" borderId="13" xfId="0" applyFont="1" applyFill="1" applyBorder="1" applyAlignment="1" applyProtection="1">
      <alignment horizontal="left" vertical="top" wrapText="1"/>
      <protection/>
    </xf>
    <xf numFmtId="49" fontId="67" fillId="0" borderId="15" xfId="0" applyNumberFormat="1" applyFont="1" applyFill="1" applyBorder="1" applyAlignment="1" applyProtection="1">
      <alignment/>
      <protection/>
    </xf>
    <xf numFmtId="0" fontId="67" fillId="0" borderId="16" xfId="0" applyFont="1" applyFill="1" applyBorder="1" applyAlignment="1" applyProtection="1">
      <alignment/>
      <protection/>
    </xf>
    <xf numFmtId="0" fontId="67" fillId="0" borderId="17" xfId="0" applyFont="1" applyFill="1" applyBorder="1" applyAlignment="1" applyProtection="1">
      <alignment/>
      <protection/>
    </xf>
    <xf numFmtId="0" fontId="67" fillId="0" borderId="14" xfId="0" applyFont="1" applyFill="1" applyBorder="1" applyAlignment="1" applyProtection="1">
      <alignment/>
      <protection/>
    </xf>
    <xf numFmtId="0" fontId="67" fillId="0" borderId="25" xfId="0" applyFont="1" applyFill="1" applyBorder="1" applyAlignment="1" applyProtection="1">
      <alignment/>
      <protection/>
    </xf>
    <xf numFmtId="0" fontId="67" fillId="0" borderId="18" xfId="0" applyFont="1" applyFill="1" applyBorder="1" applyAlignment="1" applyProtection="1">
      <alignment/>
      <protection/>
    </xf>
    <xf numFmtId="0" fontId="67" fillId="0" borderId="19" xfId="0" applyFont="1" applyFill="1" applyBorder="1" applyAlignment="1" applyProtection="1">
      <alignment/>
      <protection/>
    </xf>
    <xf numFmtId="0" fontId="67" fillId="0" borderId="20" xfId="0" applyFont="1" applyFill="1" applyBorder="1" applyAlignment="1" applyProtection="1">
      <alignment/>
      <protection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69" fillId="0" borderId="23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6" fillId="0" borderId="0" xfId="0" applyFont="1" applyFill="1" applyBorder="1" applyAlignment="1" applyProtection="1">
      <alignment vertical="top" wrapText="1"/>
      <protection/>
    </xf>
    <xf numFmtId="0" fontId="6" fillId="0" borderId="0" xfId="0" applyFont="1" applyFill="1" applyBorder="1" applyAlignment="1" applyProtection="1">
      <alignment horizontal="center" vertical="top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13" fillId="35" borderId="27" xfId="0" applyFont="1" applyFill="1" applyBorder="1" applyAlignment="1">
      <alignment horizontal="center" vertical="center" wrapText="1"/>
    </xf>
    <xf numFmtId="0" fontId="13" fillId="35" borderId="27" xfId="0" applyFont="1" applyFill="1" applyBorder="1" applyAlignment="1">
      <alignment vertical="center" wrapText="1"/>
    </xf>
    <xf numFmtId="0" fontId="13" fillId="35" borderId="28" xfId="0" applyFont="1" applyFill="1" applyBorder="1" applyAlignment="1">
      <alignment horizontal="center" vertical="center" wrapText="1"/>
    </xf>
    <xf numFmtId="0" fontId="13" fillId="36" borderId="13" xfId="0" applyFont="1" applyFill="1" applyBorder="1" applyAlignment="1">
      <alignment horizontal="center" vertical="center" wrapText="1"/>
    </xf>
    <xf numFmtId="0" fontId="13" fillId="36" borderId="13" xfId="0" applyFont="1" applyFill="1" applyBorder="1" applyAlignment="1">
      <alignment/>
    </xf>
    <xf numFmtId="0" fontId="0" fillId="0" borderId="0" xfId="0" applyAlignment="1">
      <alignment horizontal="center" vertical="top" wrapText="1"/>
    </xf>
    <xf numFmtId="164" fontId="0" fillId="0" borderId="0" xfId="0" applyNumberFormat="1" applyAlignment="1">
      <alignment horizontal="center" vertical="top" wrapText="1"/>
    </xf>
    <xf numFmtId="0" fontId="67" fillId="0" borderId="0" xfId="0" applyFont="1" applyFill="1" applyBorder="1" applyAlignment="1" applyProtection="1">
      <alignment horizontal="left"/>
      <protection/>
    </xf>
    <xf numFmtId="0" fontId="65" fillId="33" borderId="29" xfId="0" applyFont="1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0" fillId="0" borderId="26" xfId="0" applyFont="1" applyFill="1" applyBorder="1" applyAlignment="1">
      <alignment/>
    </xf>
    <xf numFmtId="0" fontId="72" fillId="0" borderId="0" xfId="0" applyFont="1" applyFill="1" applyBorder="1" applyAlignment="1">
      <alignment/>
    </xf>
    <xf numFmtId="0" fontId="72" fillId="0" borderId="32" xfId="0" applyFont="1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5" fillId="0" borderId="14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164" fontId="68" fillId="0" borderId="13" xfId="0" applyNumberFormat="1" applyFont="1" applyFill="1" applyBorder="1" applyAlignment="1" applyProtection="1">
      <alignment horizontal="center" wrapText="1"/>
      <protection locked="0"/>
    </xf>
    <xf numFmtId="0" fontId="68" fillId="0" borderId="25" xfId="0" applyFont="1" applyFill="1" applyBorder="1" applyAlignment="1" applyProtection="1">
      <alignment horizontal="left"/>
      <protection/>
    </xf>
    <xf numFmtId="0" fontId="67" fillId="0" borderId="0" xfId="0" applyFont="1" applyFill="1" applyBorder="1" applyAlignment="1" applyProtection="1">
      <alignment horizontal="center"/>
      <protection/>
    </xf>
    <xf numFmtId="0" fontId="68" fillId="0" borderId="15" xfId="0" applyFont="1" applyFill="1" applyBorder="1" applyAlignment="1" applyProtection="1">
      <alignment horizontal="center"/>
      <protection/>
    </xf>
    <xf numFmtId="0" fontId="68" fillId="0" borderId="16" xfId="0" applyFont="1" applyFill="1" applyBorder="1" applyAlignment="1" applyProtection="1">
      <alignment horizontal="center"/>
      <protection/>
    </xf>
    <xf numFmtId="0" fontId="68" fillId="0" borderId="0" xfId="0" applyFont="1" applyFill="1" applyBorder="1" applyAlignment="1" applyProtection="1">
      <alignment horizontal="center"/>
      <protection/>
    </xf>
    <xf numFmtId="0" fontId="68" fillId="0" borderId="14" xfId="0" applyFont="1" applyFill="1" applyBorder="1" applyAlignment="1" applyProtection="1">
      <alignment horizontal="center"/>
      <protection/>
    </xf>
    <xf numFmtId="0" fontId="68" fillId="0" borderId="16" xfId="0" applyFont="1" applyFill="1" applyBorder="1" applyAlignment="1">
      <alignment/>
    </xf>
    <xf numFmtId="0" fontId="68" fillId="0" borderId="17" xfId="0" applyFont="1" applyFill="1" applyBorder="1" applyAlignment="1">
      <alignment/>
    </xf>
    <xf numFmtId="0" fontId="68" fillId="0" borderId="0" xfId="0" applyFont="1" applyFill="1" applyBorder="1" applyAlignment="1">
      <alignment/>
    </xf>
    <xf numFmtId="0" fontId="68" fillId="0" borderId="25" xfId="0" applyFont="1" applyFill="1" applyBorder="1" applyAlignment="1">
      <alignment/>
    </xf>
    <xf numFmtId="0" fontId="68" fillId="0" borderId="18" xfId="0" applyFont="1" applyFill="1" applyBorder="1" applyAlignment="1" applyProtection="1">
      <alignment horizontal="center"/>
      <protection/>
    </xf>
    <xf numFmtId="0" fontId="68" fillId="0" borderId="19" xfId="0" applyFont="1" applyFill="1" applyBorder="1" applyAlignment="1">
      <alignment/>
    </xf>
    <xf numFmtId="0" fontId="68" fillId="0" borderId="20" xfId="0" applyFont="1" applyFill="1" applyBorder="1" applyAlignment="1">
      <alignment/>
    </xf>
    <xf numFmtId="0" fontId="68" fillId="0" borderId="13" xfId="0" applyFont="1" applyFill="1" applyBorder="1" applyAlignment="1" applyProtection="1">
      <alignment horizontal="left"/>
      <protection locked="0"/>
    </xf>
    <xf numFmtId="0" fontId="7" fillId="33" borderId="0" xfId="0" applyFont="1" applyFill="1" applyBorder="1" applyAlignment="1" applyProtection="1">
      <alignment horizontal="center" vertical="center"/>
      <protection/>
    </xf>
    <xf numFmtId="0" fontId="68" fillId="0" borderId="13" xfId="0" applyFont="1" applyFill="1" applyBorder="1" applyAlignment="1" applyProtection="1">
      <alignment horizontal="left"/>
      <protection/>
    </xf>
    <xf numFmtId="0" fontId="56" fillId="0" borderId="0" xfId="45" applyAlignment="1" applyProtection="1">
      <alignment/>
      <protection/>
    </xf>
    <xf numFmtId="0" fontId="73" fillId="0" borderId="0" xfId="0" applyFont="1" applyAlignment="1">
      <alignment horizontal="left" vertical="top" wrapText="1"/>
    </xf>
    <xf numFmtId="0" fontId="65" fillId="0" borderId="0" xfId="0" applyFont="1" applyAlignment="1">
      <alignment/>
    </xf>
    <xf numFmtId="0" fontId="56" fillId="0" borderId="0" xfId="45" applyFill="1" applyBorder="1" applyAlignment="1" applyProtection="1">
      <alignment/>
      <protection/>
    </xf>
    <xf numFmtId="0" fontId="4" fillId="0" borderId="13" xfId="0" applyFont="1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0" fillId="0" borderId="36" xfId="0" applyBorder="1" applyAlignment="1">
      <alignment vertical="top"/>
    </xf>
    <xf numFmtId="0" fontId="2" fillId="0" borderId="36" xfId="0" applyFont="1" applyBorder="1" applyAlignment="1">
      <alignment vertical="top"/>
    </xf>
    <xf numFmtId="0" fontId="2" fillId="0" borderId="36" xfId="45" applyFont="1" applyBorder="1" applyAlignment="1" applyProtection="1">
      <alignment vertical="top"/>
      <protection/>
    </xf>
    <xf numFmtId="0" fontId="2" fillId="0" borderId="36" xfId="0" applyFont="1" applyBorder="1" applyAlignment="1">
      <alignment horizontal="left" vertical="top"/>
    </xf>
    <xf numFmtId="0" fontId="74" fillId="0" borderId="36" xfId="0" applyFont="1" applyBorder="1" applyAlignment="1">
      <alignment vertical="top"/>
    </xf>
    <xf numFmtId="0" fontId="2" fillId="0" borderId="0" xfId="45" applyFont="1" applyAlignment="1" applyProtection="1">
      <alignment/>
      <protection/>
    </xf>
    <xf numFmtId="0" fontId="2" fillId="0" borderId="13" xfId="45" applyFont="1" applyBorder="1" applyAlignment="1" applyProtection="1">
      <alignment/>
      <protection/>
    </xf>
    <xf numFmtId="0" fontId="2" fillId="0" borderId="36" xfId="45" applyFont="1" applyBorder="1" applyAlignment="1" applyProtection="1">
      <alignment/>
      <protection/>
    </xf>
    <xf numFmtId="0" fontId="2" fillId="0" borderId="36" xfId="0" applyFont="1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 vertical="top"/>
    </xf>
    <xf numFmtId="0" fontId="0" fillId="0" borderId="36" xfId="0" applyBorder="1" applyAlignment="1">
      <alignment horizontal="left" vertical="top"/>
    </xf>
    <xf numFmtId="0" fontId="0" fillId="0" borderId="0" xfId="0" applyAlignment="1">
      <alignment/>
    </xf>
    <xf numFmtId="0" fontId="5" fillId="0" borderId="23" xfId="0" applyFont="1" applyFill="1" applyBorder="1" applyAlignment="1" applyProtection="1">
      <alignment horizontal="left" vertical="top" wrapText="1"/>
      <protection locked="0"/>
    </xf>
    <xf numFmtId="0" fontId="5" fillId="0" borderId="21" xfId="0" applyFont="1" applyFill="1" applyBorder="1" applyAlignment="1" applyProtection="1">
      <alignment horizontal="left" vertical="top" wrapText="1"/>
      <protection locked="0"/>
    </xf>
    <xf numFmtId="0" fontId="5" fillId="0" borderId="22" xfId="0" applyFont="1" applyFill="1" applyBorder="1" applyAlignment="1" applyProtection="1">
      <alignment horizontal="left" vertical="top" wrapText="1"/>
      <protection locked="0"/>
    </xf>
    <xf numFmtId="0" fontId="6" fillId="33" borderId="23" xfId="0" applyFont="1" applyFill="1" applyBorder="1" applyAlignment="1" applyProtection="1">
      <alignment horizontal="center"/>
      <protection/>
    </xf>
    <xf numFmtId="0" fontId="6" fillId="33" borderId="21" xfId="0" applyFont="1" applyFill="1" applyBorder="1" applyAlignment="1" applyProtection="1">
      <alignment horizontal="center"/>
      <protection/>
    </xf>
    <xf numFmtId="0" fontId="6" fillId="33" borderId="22" xfId="0" applyFont="1" applyFill="1" applyBorder="1" applyAlignment="1" applyProtection="1">
      <alignment horizontal="center"/>
      <protection/>
    </xf>
    <xf numFmtId="0" fontId="6" fillId="33" borderId="23" xfId="0" applyFont="1" applyFill="1" applyBorder="1" applyAlignment="1" applyProtection="1">
      <alignment horizontal="center" vertical="top"/>
      <protection/>
    </xf>
    <xf numFmtId="0" fontId="6" fillId="33" borderId="21" xfId="0" applyFont="1" applyFill="1" applyBorder="1" applyAlignment="1" applyProtection="1">
      <alignment horizontal="center" vertical="top"/>
      <protection/>
    </xf>
    <xf numFmtId="0" fontId="6" fillId="33" borderId="22" xfId="0" applyFont="1" applyFill="1" applyBorder="1" applyAlignment="1" applyProtection="1">
      <alignment horizontal="center" vertical="top"/>
      <protection/>
    </xf>
    <xf numFmtId="0" fontId="6" fillId="33" borderId="13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/>
      <protection/>
    </xf>
    <xf numFmtId="0" fontId="5" fillId="0" borderId="13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right"/>
      <protection/>
    </xf>
    <xf numFmtId="0" fontId="5" fillId="0" borderId="23" xfId="0" applyFont="1" applyFill="1" applyBorder="1" applyAlignment="1" applyProtection="1">
      <alignment horizontal="left"/>
      <protection locked="0"/>
    </xf>
    <xf numFmtId="0" fontId="5" fillId="0" borderId="22" xfId="0" applyFont="1" applyFill="1" applyBorder="1" applyAlignment="1" applyProtection="1">
      <alignment horizontal="left"/>
      <protection locked="0"/>
    </xf>
    <xf numFmtId="0" fontId="5" fillId="0" borderId="21" xfId="0" applyFont="1" applyFill="1" applyBorder="1" applyAlignment="1" applyProtection="1">
      <alignment horizontal="left"/>
      <protection locked="0"/>
    </xf>
    <xf numFmtId="0" fontId="6" fillId="0" borderId="16" xfId="0" applyFont="1" applyFill="1" applyBorder="1" applyAlignment="1" applyProtection="1">
      <alignment horizontal="center" vertical="top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 vertical="top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10" fillId="0" borderId="23" xfId="0" applyFont="1" applyFill="1" applyBorder="1" applyAlignment="1" applyProtection="1">
      <alignment horizontal="left"/>
      <protection locked="0"/>
    </xf>
    <xf numFmtId="0" fontId="10" fillId="0" borderId="22" xfId="0" applyFont="1" applyFill="1" applyBorder="1" applyAlignment="1" applyProtection="1">
      <alignment horizontal="left"/>
      <protection locked="0"/>
    </xf>
    <xf numFmtId="0" fontId="10" fillId="0" borderId="23" xfId="0" applyFont="1" applyFill="1" applyBorder="1" applyAlignment="1" applyProtection="1">
      <alignment horizontal="left" vertical="top"/>
      <protection locked="0"/>
    </xf>
    <xf numFmtId="0" fontId="10" fillId="0" borderId="21" xfId="0" applyFont="1" applyFill="1" applyBorder="1" applyAlignment="1" applyProtection="1">
      <alignment horizontal="left" vertical="top"/>
      <protection locked="0"/>
    </xf>
    <xf numFmtId="0" fontId="10" fillId="0" borderId="22" xfId="0" applyFont="1" applyFill="1" applyBorder="1" applyAlignment="1" applyProtection="1">
      <alignment horizontal="left" vertical="top"/>
      <protection locked="0"/>
    </xf>
    <xf numFmtId="0" fontId="8" fillId="0" borderId="23" xfId="0" applyFont="1" applyFill="1" applyBorder="1" applyAlignment="1" applyProtection="1">
      <alignment horizontal="center" vertical="top" wrapText="1"/>
      <protection locked="0"/>
    </xf>
    <xf numFmtId="0" fontId="8" fillId="0" borderId="21" xfId="0" applyFont="1" applyFill="1" applyBorder="1" applyAlignment="1" applyProtection="1">
      <alignment horizontal="center" vertical="top" wrapText="1"/>
      <protection locked="0"/>
    </xf>
    <xf numFmtId="0" fontId="8" fillId="0" borderId="22" xfId="0" applyFont="1" applyFill="1" applyBorder="1" applyAlignment="1" applyProtection="1">
      <alignment horizontal="center" vertical="top" wrapText="1"/>
      <protection locked="0"/>
    </xf>
    <xf numFmtId="0" fontId="68" fillId="33" borderId="23" xfId="0" applyFont="1" applyFill="1" applyBorder="1" applyAlignment="1" applyProtection="1">
      <alignment horizontal="center"/>
      <protection/>
    </xf>
    <xf numFmtId="0" fontId="68" fillId="33" borderId="21" xfId="0" applyFont="1" applyFill="1" applyBorder="1" applyAlignment="1" applyProtection="1">
      <alignment horizontal="center"/>
      <protection/>
    </xf>
    <xf numFmtId="0" fontId="68" fillId="33" borderId="22" xfId="0" applyFont="1" applyFill="1" applyBorder="1" applyAlignment="1" applyProtection="1">
      <alignment horizontal="center"/>
      <protection/>
    </xf>
    <xf numFmtId="0" fontId="68" fillId="34" borderId="23" xfId="0" applyFont="1" applyFill="1" applyBorder="1" applyAlignment="1" applyProtection="1">
      <alignment horizontal="left" vertical="top"/>
      <protection/>
    </xf>
    <xf numFmtId="0" fontId="68" fillId="34" borderId="21" xfId="0" applyFont="1" applyFill="1" applyBorder="1" applyAlignment="1" applyProtection="1">
      <alignment horizontal="left" vertical="top"/>
      <protection/>
    </xf>
    <xf numFmtId="0" fontId="68" fillId="34" borderId="22" xfId="0" applyFont="1" applyFill="1" applyBorder="1" applyAlignment="1" applyProtection="1">
      <alignment horizontal="left" vertical="top"/>
      <protection/>
    </xf>
    <xf numFmtId="0" fontId="67" fillId="0" borderId="23" xfId="0" applyFont="1" applyFill="1" applyBorder="1" applyAlignment="1" applyProtection="1">
      <alignment horizontal="left" vertical="top" wrapText="1"/>
      <protection locked="0"/>
    </xf>
    <xf numFmtId="0" fontId="67" fillId="0" borderId="21" xfId="0" applyFont="1" applyFill="1" applyBorder="1" applyAlignment="1" applyProtection="1">
      <alignment horizontal="left" vertical="top" wrapText="1"/>
      <protection locked="0"/>
    </xf>
    <xf numFmtId="0" fontId="67" fillId="0" borderId="22" xfId="0" applyFont="1" applyFill="1" applyBorder="1" applyAlignment="1" applyProtection="1">
      <alignment horizontal="left" vertical="top" wrapText="1"/>
      <protection locked="0"/>
    </xf>
    <xf numFmtId="0" fontId="68" fillId="0" borderId="23" xfId="0" applyFont="1" applyFill="1" applyBorder="1" applyAlignment="1" applyProtection="1">
      <alignment horizontal="center"/>
      <protection/>
    </xf>
    <xf numFmtId="0" fontId="68" fillId="0" borderId="21" xfId="0" applyFont="1" applyFill="1" applyBorder="1" applyAlignment="1" applyProtection="1">
      <alignment horizontal="center"/>
      <protection/>
    </xf>
    <xf numFmtId="0" fontId="68" fillId="0" borderId="22" xfId="0" applyFont="1" applyFill="1" applyBorder="1" applyAlignment="1" applyProtection="1">
      <alignment horizontal="center"/>
      <protection/>
    </xf>
    <xf numFmtId="0" fontId="67" fillId="0" borderId="13" xfId="0" applyFont="1" applyFill="1" applyBorder="1" applyAlignment="1" applyProtection="1">
      <alignment horizontal="left" vertical="top" wrapText="1"/>
      <protection locked="0"/>
    </xf>
    <xf numFmtId="0" fontId="75" fillId="34" borderId="23" xfId="0" applyFont="1" applyFill="1" applyBorder="1" applyAlignment="1" applyProtection="1">
      <alignment horizontal="left" vertical="top"/>
      <protection/>
    </xf>
    <xf numFmtId="0" fontId="75" fillId="34" borderId="21" xfId="0" applyFont="1" applyFill="1" applyBorder="1" applyAlignment="1" applyProtection="1">
      <alignment horizontal="left" vertical="top"/>
      <protection/>
    </xf>
    <xf numFmtId="0" fontId="75" fillId="34" borderId="22" xfId="0" applyFont="1" applyFill="1" applyBorder="1" applyAlignment="1" applyProtection="1">
      <alignment horizontal="left" vertical="top"/>
      <protection/>
    </xf>
    <xf numFmtId="0" fontId="75" fillId="34" borderId="13" xfId="0" applyFont="1" applyFill="1" applyBorder="1" applyAlignment="1" applyProtection="1">
      <alignment horizontal="center" vertical="center" wrapText="1"/>
      <protection/>
    </xf>
    <xf numFmtId="0" fontId="68" fillId="34" borderId="15" xfId="0" applyFont="1" applyFill="1" applyBorder="1" applyAlignment="1" applyProtection="1">
      <alignment horizontal="left" vertical="top"/>
      <protection/>
    </xf>
    <xf numFmtId="0" fontId="68" fillId="34" borderId="16" xfId="0" applyFont="1" applyFill="1" applyBorder="1" applyAlignment="1" applyProtection="1">
      <alignment horizontal="left" vertical="top"/>
      <protection/>
    </xf>
    <xf numFmtId="0" fontId="68" fillId="34" borderId="17" xfId="0" applyFont="1" applyFill="1" applyBorder="1" applyAlignment="1" applyProtection="1">
      <alignment horizontal="left" vertical="top"/>
      <protection/>
    </xf>
    <xf numFmtId="0" fontId="68" fillId="34" borderId="23" xfId="0" applyFont="1" applyFill="1" applyBorder="1" applyAlignment="1" applyProtection="1">
      <alignment horizontal="center"/>
      <protection/>
    </xf>
    <xf numFmtId="0" fontId="68" fillId="34" borderId="21" xfId="0" applyFont="1" applyFill="1" applyBorder="1" applyAlignment="1" applyProtection="1">
      <alignment horizontal="center"/>
      <protection/>
    </xf>
    <xf numFmtId="0" fontId="68" fillId="34" borderId="22" xfId="0" applyFont="1" applyFill="1" applyBorder="1" applyAlignment="1" applyProtection="1">
      <alignment horizontal="center"/>
      <protection/>
    </xf>
    <xf numFmtId="0" fontId="68" fillId="34" borderId="21" xfId="0" applyFont="1" applyFill="1" applyBorder="1" applyAlignment="1">
      <alignment horizontal="center"/>
    </xf>
    <xf numFmtId="0" fontId="68" fillId="34" borderId="22" xfId="0" applyFont="1" applyFill="1" applyBorder="1" applyAlignment="1">
      <alignment horizontal="center"/>
    </xf>
    <xf numFmtId="0" fontId="67" fillId="0" borderId="23" xfId="0" applyFont="1" applyFill="1" applyBorder="1" applyAlignment="1" applyProtection="1">
      <alignment horizontal="left" vertical="center"/>
      <protection locked="0"/>
    </xf>
    <xf numFmtId="0" fontId="67" fillId="0" borderId="21" xfId="0" applyFont="1" applyFill="1" applyBorder="1" applyAlignment="1" applyProtection="1">
      <alignment horizontal="left" vertical="center"/>
      <protection locked="0"/>
    </xf>
    <xf numFmtId="0" fontId="67" fillId="0" borderId="22" xfId="0" applyFont="1" applyFill="1" applyBorder="1" applyAlignment="1" applyProtection="1">
      <alignment horizontal="left" vertical="center"/>
      <protection locked="0"/>
    </xf>
    <xf numFmtId="0" fontId="67" fillId="34" borderId="13" xfId="0" applyFont="1" applyFill="1" applyBorder="1" applyAlignment="1" applyProtection="1">
      <alignment horizontal="center"/>
      <protection/>
    </xf>
    <xf numFmtId="0" fontId="67" fillId="0" borderId="23" xfId="0" applyFont="1" applyFill="1" applyBorder="1" applyAlignment="1" applyProtection="1">
      <alignment horizontal="center"/>
      <protection/>
    </xf>
    <xf numFmtId="0" fontId="67" fillId="0" borderId="21" xfId="0" applyFont="1" applyFill="1" applyBorder="1" applyAlignment="1" applyProtection="1">
      <alignment horizontal="center"/>
      <protection/>
    </xf>
    <xf numFmtId="0" fontId="67" fillId="0" borderId="22" xfId="0" applyFont="1" applyFill="1" applyBorder="1" applyAlignment="1" applyProtection="1">
      <alignment horizontal="center"/>
      <protection/>
    </xf>
    <xf numFmtId="0" fontId="68" fillId="33" borderId="13" xfId="0" applyFont="1" applyFill="1" applyBorder="1" applyAlignment="1" applyProtection="1">
      <alignment horizontal="center"/>
      <protection/>
    </xf>
    <xf numFmtId="0" fontId="75" fillId="0" borderId="0" xfId="0" applyFont="1" applyFill="1" applyAlignment="1" applyProtection="1">
      <alignment horizontal="center" vertical="center" wrapText="1"/>
      <protection/>
    </xf>
    <xf numFmtId="0" fontId="68" fillId="33" borderId="23" xfId="0" applyFont="1" applyFill="1" applyBorder="1" applyAlignment="1" applyProtection="1">
      <alignment horizontal="center" wrapText="1"/>
      <protection/>
    </xf>
    <xf numFmtId="0" fontId="67" fillId="34" borderId="13" xfId="0" applyFont="1" applyFill="1" applyBorder="1" applyAlignment="1" applyProtection="1">
      <alignment horizontal="left"/>
      <protection/>
    </xf>
    <xf numFmtId="0" fontId="68" fillId="0" borderId="0" xfId="0" applyFont="1" applyFill="1" applyAlignment="1" applyProtection="1">
      <alignment horizontal="center"/>
      <protection/>
    </xf>
    <xf numFmtId="0" fontId="68" fillId="34" borderId="18" xfId="0" applyFont="1" applyFill="1" applyBorder="1" applyAlignment="1" applyProtection="1">
      <alignment horizontal="center"/>
      <protection/>
    </xf>
    <xf numFmtId="0" fontId="68" fillId="34" borderId="19" xfId="0" applyFont="1" applyFill="1" applyBorder="1" applyAlignment="1" applyProtection="1">
      <alignment horizontal="center"/>
      <protection/>
    </xf>
    <xf numFmtId="0" fontId="67" fillId="0" borderId="15" xfId="0" applyFont="1" applyFill="1" applyBorder="1" applyAlignment="1" applyProtection="1">
      <alignment horizontal="left" vertical="top" wrapText="1"/>
      <protection locked="0"/>
    </xf>
    <xf numFmtId="0" fontId="67" fillId="0" borderId="16" xfId="0" applyFont="1" applyFill="1" applyBorder="1" applyAlignment="1" applyProtection="1">
      <alignment horizontal="left" vertical="top" wrapText="1"/>
      <protection locked="0"/>
    </xf>
    <xf numFmtId="0" fontId="67" fillId="0" borderId="17" xfId="0" applyFont="1" applyFill="1" applyBorder="1" applyAlignment="1" applyProtection="1">
      <alignment horizontal="left" vertical="top" wrapText="1"/>
      <protection locked="0"/>
    </xf>
    <xf numFmtId="0" fontId="67" fillId="0" borderId="14" xfId="0" applyFont="1" applyFill="1" applyBorder="1" applyAlignment="1" applyProtection="1">
      <alignment horizontal="left" vertical="top" wrapText="1"/>
      <protection locked="0"/>
    </xf>
    <xf numFmtId="0" fontId="67" fillId="0" borderId="0" xfId="0" applyFont="1" applyFill="1" applyBorder="1" applyAlignment="1" applyProtection="1">
      <alignment horizontal="left" vertical="top" wrapText="1"/>
      <protection locked="0"/>
    </xf>
    <xf numFmtId="0" fontId="67" fillId="0" borderId="25" xfId="0" applyFont="1" applyFill="1" applyBorder="1" applyAlignment="1" applyProtection="1">
      <alignment horizontal="left" vertical="top" wrapText="1"/>
      <protection locked="0"/>
    </xf>
    <xf numFmtId="0" fontId="67" fillId="0" borderId="18" xfId="0" applyFont="1" applyFill="1" applyBorder="1" applyAlignment="1" applyProtection="1">
      <alignment horizontal="left" vertical="top" wrapText="1"/>
      <protection locked="0"/>
    </xf>
    <xf numFmtId="0" fontId="67" fillId="0" borderId="19" xfId="0" applyFont="1" applyFill="1" applyBorder="1" applyAlignment="1" applyProtection="1">
      <alignment horizontal="left" vertical="top" wrapText="1"/>
      <protection locked="0"/>
    </xf>
    <xf numFmtId="0" fontId="67" fillId="0" borderId="20" xfId="0" applyFont="1" applyFill="1" applyBorder="1" applyAlignment="1" applyProtection="1">
      <alignment horizontal="left" vertical="top" wrapText="1"/>
      <protection locked="0"/>
    </xf>
    <xf numFmtId="0" fontId="68" fillId="0" borderId="23" xfId="0" applyFont="1" applyFill="1" applyBorder="1" applyAlignment="1" applyProtection="1">
      <alignment horizontal="left"/>
      <protection/>
    </xf>
    <xf numFmtId="0" fontId="68" fillId="0" borderId="21" xfId="0" applyFont="1" applyFill="1" applyBorder="1" applyAlignment="1" applyProtection="1">
      <alignment horizontal="left"/>
      <protection/>
    </xf>
    <xf numFmtId="0" fontId="67" fillId="0" borderId="0" xfId="0" applyFont="1" applyFill="1" applyBorder="1" applyAlignment="1" applyProtection="1">
      <alignment horizontal="left"/>
      <protection/>
    </xf>
    <xf numFmtId="164" fontId="68" fillId="0" borderId="23" xfId="0" applyNumberFormat="1" applyFont="1" applyFill="1" applyBorder="1" applyAlignment="1" applyProtection="1">
      <alignment horizontal="center"/>
      <protection locked="0"/>
    </xf>
    <xf numFmtId="164" fontId="68" fillId="0" borderId="22" xfId="0" applyNumberFormat="1" applyFont="1" applyFill="1" applyBorder="1" applyAlignment="1" applyProtection="1">
      <alignment horizontal="center"/>
      <protection locked="0"/>
    </xf>
    <xf numFmtId="164" fontId="68" fillId="0" borderId="15" xfId="0" applyNumberFormat="1" applyFont="1" applyFill="1" applyBorder="1" applyAlignment="1" applyProtection="1">
      <alignment horizontal="center"/>
      <protection locked="0"/>
    </xf>
    <xf numFmtId="164" fontId="68" fillId="0" borderId="17" xfId="0" applyNumberFormat="1" applyFont="1" applyFill="1" applyBorder="1" applyAlignment="1" applyProtection="1">
      <alignment horizontal="center"/>
      <protection locked="0"/>
    </xf>
    <xf numFmtId="164" fontId="68" fillId="0" borderId="18" xfId="0" applyNumberFormat="1" applyFont="1" applyFill="1" applyBorder="1" applyAlignment="1" applyProtection="1">
      <alignment horizontal="center"/>
      <protection locked="0"/>
    </xf>
    <xf numFmtId="164" fontId="68" fillId="0" borderId="20" xfId="0" applyNumberFormat="1" applyFont="1" applyFill="1" applyBorder="1" applyAlignment="1" applyProtection="1">
      <alignment horizontal="center"/>
      <protection locked="0"/>
    </xf>
    <xf numFmtId="164" fontId="68" fillId="34" borderId="23" xfId="0" applyNumberFormat="1" applyFont="1" applyFill="1" applyBorder="1" applyAlignment="1" applyProtection="1">
      <alignment horizontal="center"/>
      <protection/>
    </xf>
    <xf numFmtId="164" fontId="68" fillId="34" borderId="22" xfId="0" applyNumberFormat="1" applyFont="1" applyFill="1" applyBorder="1" applyAlignment="1" applyProtection="1">
      <alignment horizontal="center"/>
      <protection/>
    </xf>
    <xf numFmtId="0" fontId="68" fillId="34" borderId="21" xfId="0" applyFont="1" applyFill="1" applyBorder="1" applyAlignment="1">
      <alignment/>
    </xf>
    <xf numFmtId="0" fontId="68" fillId="34" borderId="22" xfId="0" applyFont="1" applyFill="1" applyBorder="1" applyAlignment="1">
      <alignment/>
    </xf>
    <xf numFmtId="0" fontId="76" fillId="0" borderId="0" xfId="0" applyFont="1" applyFill="1" applyBorder="1" applyAlignment="1" applyProtection="1">
      <alignment horizontal="center"/>
      <protection/>
    </xf>
    <xf numFmtId="0" fontId="69" fillId="0" borderId="23" xfId="0" applyFont="1" applyFill="1" applyBorder="1" applyAlignment="1" applyProtection="1">
      <alignment horizontal="center"/>
      <protection/>
    </xf>
    <xf numFmtId="0" fontId="69" fillId="0" borderId="22" xfId="0" applyFont="1" applyFill="1" applyBorder="1" applyAlignment="1" applyProtection="1">
      <alignment horizontal="center"/>
      <protection/>
    </xf>
    <xf numFmtId="0" fontId="68" fillId="0" borderId="15" xfId="0" applyFont="1" applyFill="1" applyBorder="1" applyAlignment="1" applyProtection="1">
      <alignment horizontal="left"/>
      <protection/>
    </xf>
    <xf numFmtId="0" fontId="68" fillId="0" borderId="16" xfId="0" applyFont="1" applyFill="1" applyBorder="1" applyAlignment="1" applyProtection="1">
      <alignment horizontal="left"/>
      <protection/>
    </xf>
    <xf numFmtId="0" fontId="67" fillId="0" borderId="18" xfId="0" applyFont="1" applyFill="1" applyBorder="1" applyAlignment="1" applyProtection="1">
      <alignment horizontal="left"/>
      <protection locked="0"/>
    </xf>
    <xf numFmtId="0" fontId="67" fillId="0" borderId="19" xfId="0" applyFont="1" applyFill="1" applyBorder="1" applyAlignment="1" applyProtection="1">
      <alignment horizontal="left"/>
      <protection locked="0"/>
    </xf>
    <xf numFmtId="0" fontId="68" fillId="0" borderId="13" xfId="0" applyFont="1" applyFill="1" applyBorder="1" applyAlignment="1" applyProtection="1">
      <alignment horizontal="left"/>
      <protection/>
    </xf>
    <xf numFmtId="0" fontId="69" fillId="0" borderId="23" xfId="0" applyFont="1" applyFill="1" applyBorder="1" applyAlignment="1" applyProtection="1">
      <alignment horizontal="left"/>
      <protection/>
    </xf>
    <xf numFmtId="0" fontId="69" fillId="0" borderId="21" xfId="0" applyFont="1" applyFill="1" applyBorder="1" applyAlignment="1" applyProtection="1">
      <alignment horizontal="left"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0" fillId="0" borderId="2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65" fillId="33" borderId="29" xfId="0" applyFont="1" applyFill="1" applyBorder="1" applyAlignment="1">
      <alignment horizontal="left"/>
    </xf>
    <xf numFmtId="0" fontId="65" fillId="33" borderId="31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left" vertical="top"/>
    </xf>
    <xf numFmtId="0" fontId="0" fillId="0" borderId="32" xfId="0" applyFont="1" applyFill="1" applyBorder="1" applyAlignment="1">
      <alignment horizontal="left" vertical="top"/>
    </xf>
    <xf numFmtId="0" fontId="0" fillId="0" borderId="26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32" xfId="0" applyFill="1" applyBorder="1" applyAlignment="1">
      <alignment horizontal="left" vertical="top"/>
    </xf>
    <xf numFmtId="0" fontId="65" fillId="33" borderId="30" xfId="0" applyFont="1" applyFill="1" applyBorder="1" applyAlignment="1">
      <alignment horizontal="left"/>
    </xf>
    <xf numFmtId="0" fontId="0" fillId="33" borderId="30" xfId="0" applyFill="1" applyBorder="1" applyAlignment="1">
      <alignment horizontal="left"/>
    </xf>
    <xf numFmtId="0" fontId="0" fillId="33" borderId="31" xfId="0" applyFill="1" applyBorder="1" applyAlignment="1">
      <alignment horizontal="left"/>
    </xf>
    <xf numFmtId="0" fontId="0" fillId="0" borderId="0" xfId="0" applyFont="1" applyFill="1" applyBorder="1" applyAlignment="1">
      <alignment horizontal="left" vertical="top"/>
    </xf>
    <xf numFmtId="0" fontId="0" fillId="0" borderId="26" xfId="0" applyFont="1" applyFill="1" applyBorder="1" applyAlignment="1">
      <alignment horizontal="left"/>
    </xf>
    <xf numFmtId="0" fontId="72" fillId="0" borderId="0" xfId="0" applyFont="1" applyFill="1" applyBorder="1" applyAlignment="1">
      <alignment horizontal="left"/>
    </xf>
    <xf numFmtId="0" fontId="72" fillId="0" borderId="32" xfId="0" applyFont="1" applyFill="1" applyBorder="1" applyAlignment="1">
      <alignment horizontal="left"/>
    </xf>
    <xf numFmtId="0" fontId="12" fillId="35" borderId="37" xfId="0" applyFont="1" applyFill="1" applyBorder="1" applyAlignment="1">
      <alignment horizontal="center" vertical="center" textRotation="90" wrapText="1"/>
    </xf>
    <xf numFmtId="0" fontId="12" fillId="35" borderId="38" xfId="0" applyFont="1" applyFill="1" applyBorder="1" applyAlignment="1">
      <alignment horizontal="center" vertical="center" textRotation="90" wrapText="1"/>
    </xf>
    <xf numFmtId="0" fontId="13" fillId="35" borderId="27" xfId="0" applyFont="1" applyFill="1" applyBorder="1" applyAlignment="1">
      <alignment horizontal="center" vertical="center" wrapText="1"/>
    </xf>
    <xf numFmtId="0" fontId="13" fillId="35" borderId="28" xfId="0" applyFont="1" applyFill="1" applyBorder="1" applyAlignment="1">
      <alignment horizontal="center" vertical="center" wrapText="1"/>
    </xf>
    <xf numFmtId="0" fontId="13" fillId="35" borderId="39" xfId="0" applyFont="1" applyFill="1" applyBorder="1" applyAlignment="1">
      <alignment horizontal="center" vertical="center" wrapText="1"/>
    </xf>
    <xf numFmtId="0" fontId="13" fillId="35" borderId="40" xfId="0" applyFont="1" applyFill="1" applyBorder="1" applyAlignment="1">
      <alignment horizontal="center" vertical="center" wrapText="1"/>
    </xf>
    <xf numFmtId="0" fontId="13" fillId="35" borderId="41" xfId="0" applyFont="1" applyFill="1" applyBorder="1" applyAlignment="1">
      <alignment horizontal="center" vertical="center" wrapText="1"/>
    </xf>
    <xf numFmtId="0" fontId="13" fillId="35" borderId="42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0" xfId="0" applyBorder="1" applyAlignment="1">
      <alignment vertical="top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3">
    <dxf>
      <fill>
        <patternFill>
          <bgColor rgb="FFFF0000"/>
        </patternFill>
      </fill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295275</xdr:colOff>
      <xdr:row>1</xdr:row>
      <xdr:rowOff>95250</xdr:rowOff>
    </xdr:from>
    <xdr:to>
      <xdr:col>17</xdr:col>
      <xdr:colOff>895350</xdr:colOff>
      <xdr:row>2</xdr:row>
      <xdr:rowOff>1028700</xdr:rowOff>
    </xdr:to>
    <xdr:sp>
      <xdr:nvSpPr>
        <xdr:cNvPr id="1" name="ZoneTexte 3"/>
        <xdr:cNvSpPr txBox="1">
          <a:spLocks noChangeArrowheads="1"/>
        </xdr:cNvSpPr>
      </xdr:nvSpPr>
      <xdr:spPr>
        <a:xfrm>
          <a:off x="1990725" y="295275"/>
          <a:ext cx="6791325" cy="1162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Campagne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des projets d'éducation artistique et d'action culturelle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2nd degré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Pour l'année scolaire 2019-2020
</a:t>
          </a:r>
          <a:r>
            <a:rPr lang="en-US" cap="none" sz="3200" b="0" i="0" u="none" baseline="0">
              <a:solidFill>
                <a:srgbClr val="000000"/>
              </a:solidFill>
              <a:latin typeface="Albertus MT"/>
              <a:ea typeface="Albertus MT"/>
              <a:cs typeface="Albertus MT"/>
            </a:rPr>
            <a:t>Fiche "Pilotage par un conseiller"</a:t>
          </a:r>
        </a:p>
      </xdr:txBody>
    </xdr:sp>
    <xdr:clientData/>
  </xdr:twoCellAnchor>
  <xdr:twoCellAnchor editAs="oneCell">
    <xdr:from>
      <xdr:col>18</xdr:col>
      <xdr:colOff>161925</xdr:colOff>
      <xdr:row>1</xdr:row>
      <xdr:rowOff>209550</xdr:rowOff>
    </xdr:from>
    <xdr:to>
      <xdr:col>22</xdr:col>
      <xdr:colOff>247650</xdr:colOff>
      <xdr:row>2</xdr:row>
      <xdr:rowOff>895350</xdr:rowOff>
    </xdr:to>
    <xdr:pic>
      <xdr:nvPicPr>
        <xdr:cNvPr id="2" name="Image 4" descr="Logo Academie Guadeloupe Marianne DAA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09575"/>
          <a:ext cx="20288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323850</xdr:colOff>
      <xdr:row>1</xdr:row>
      <xdr:rowOff>28575</xdr:rowOff>
    </xdr:from>
    <xdr:to>
      <xdr:col>8</xdr:col>
      <xdr:colOff>495300</xdr:colOff>
      <xdr:row>2</xdr:row>
      <xdr:rowOff>1085850</xdr:rowOff>
    </xdr:to>
    <xdr:pic>
      <xdr:nvPicPr>
        <xdr:cNvPr id="3" name="Image 4" descr="logo version complète nov 18 v1 ss Mariann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" y="228600"/>
          <a:ext cx="12001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christophe.chicot@ac-guadeloupe.fr" TargetMode="External" /><Relationship Id="rId2" Type="http://schemas.openxmlformats.org/officeDocument/2006/relationships/hyperlink" Target="mailto:isabelle.magnat@ac-guadeloupe.fr" TargetMode="External" /><Relationship Id="rId3" Type="http://schemas.openxmlformats.org/officeDocument/2006/relationships/hyperlink" Target="mailto:didier-pascal.natelhoff@ac-guadeloupe.fr" TargetMode="External" /><Relationship Id="rId4" Type="http://schemas.openxmlformats.org/officeDocument/2006/relationships/hyperlink" Target="mailto:eric.allain@ac-guadeloupe.fr" TargetMode="External" /><Relationship Id="rId5" Type="http://schemas.openxmlformats.org/officeDocument/2006/relationships/hyperlink" Target="mailto:anne-laure.ganry@ac-guadeloupe.fr" TargetMode="External" /><Relationship Id="rId6" Type="http://schemas.openxmlformats.org/officeDocument/2006/relationships/hyperlink" Target="mailto:sylvie.cerival@ac-guadeloupe.fr" TargetMode="External" /><Relationship Id="rId7" Type="http://schemas.openxmlformats.org/officeDocument/2006/relationships/hyperlink" Target="mailto:brigitte.lambey@ac-guadeloupe.fr" TargetMode="External" /><Relationship Id="rId8" Type="http://schemas.openxmlformats.org/officeDocument/2006/relationships/hyperlink" Target="mailto:jocelyn.pies@ac-guadeloupe.fr" TargetMode="External" /><Relationship Id="rId9" Type="http://schemas.openxmlformats.org/officeDocument/2006/relationships/hyperlink" Target="mailto:sidonie.bourguignon@ac-guadeloupe.fr" TargetMode="External" /><Relationship Id="rId10" Type="http://schemas.openxmlformats.org/officeDocument/2006/relationships/hyperlink" Target="mailto:Aurelien.Louzon-Gamba@ac-guadeloupe.fr" TargetMode="External" /><Relationship Id="rId11" Type="http://schemas.openxmlformats.org/officeDocument/2006/relationships/hyperlink" Target="mailto:sonia-domi.deriau-reine@ac-guadeloupe.fr" TargetMode="External" /><Relationship Id="rId12" Type="http://schemas.openxmlformats.org/officeDocument/2006/relationships/hyperlink" Target="mailto:Clarisse.Walpo@ac-guadeloupe.fr" TargetMode="External" /><Relationship Id="rId13" Type="http://schemas.openxmlformats.org/officeDocument/2006/relationships/hyperlink" Target="mailto:francelise.grand@ac-guadeloupe.fr" TargetMode="External" /><Relationship Id="rId14" Type="http://schemas.openxmlformats.org/officeDocument/2006/relationships/hyperlink" Target="mailto:raymonde.torin@ac-guadeloupe.fr" TargetMode="External" /><Relationship Id="rId15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catherine.pietrus@ac-guadeloupe.fr" TargetMode="External" /><Relationship Id="rId2" Type="http://schemas.openxmlformats.org/officeDocument/2006/relationships/hyperlink" Target="mailto:harry.christophe@ac-guadeloupe.fr" TargetMode="External" /><Relationship Id="rId3" Type="http://schemas.openxmlformats.org/officeDocument/2006/relationships/hyperlink" Target="mailto:cbessard@ac-martinique.fr" TargetMode="External" /><Relationship Id="rId4" Type="http://schemas.openxmlformats.org/officeDocument/2006/relationships/hyperlink" Target="mailto:geraldine.camy@ac-guadeloupe.fr" TargetMode="External" /><Relationship Id="rId5" Type="http://schemas.openxmlformats.org/officeDocument/2006/relationships/hyperlink" Target="mailto:julien.antoine@ac-guadeloupe.fr" TargetMode="External" /><Relationship Id="rId6" Type="http://schemas.openxmlformats.org/officeDocument/2006/relationships/hyperlink" Target="mailto:raoul.guinez@ac-guadeloupe.fr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73"/>
  <sheetViews>
    <sheetView showGridLines="0" tabSelected="1" view="pageBreakPreview" zoomScaleSheetLayoutView="100" zoomScalePageLayoutView="0" workbookViewId="0" topLeftCell="A1">
      <selection activeCell="J116" sqref="J116"/>
    </sheetView>
  </sheetViews>
  <sheetFormatPr defaultColWidth="11.421875" defaultRowHeight="18" customHeight="1"/>
  <cols>
    <col min="1" max="1" width="1.57421875" style="18" customWidth="1"/>
    <col min="2" max="6" width="6.421875" style="19" hidden="1" customWidth="1"/>
    <col min="7" max="7" width="7.00390625" style="18" customWidth="1"/>
    <col min="8" max="9" width="8.421875" style="18" customWidth="1"/>
    <col min="10" max="10" width="17.421875" style="18" customWidth="1"/>
    <col min="11" max="11" width="10.140625" style="18" customWidth="1"/>
    <col min="12" max="12" width="9.8515625" style="18" customWidth="1"/>
    <col min="13" max="13" width="10.421875" style="18" customWidth="1"/>
    <col min="14" max="14" width="14.28125" style="18" customWidth="1"/>
    <col min="15" max="15" width="10.421875" style="18" customWidth="1"/>
    <col min="16" max="16" width="10.57421875" style="18" customWidth="1"/>
    <col min="17" max="17" width="9.7109375" style="18" customWidth="1"/>
    <col min="18" max="18" width="14.421875" style="18" customWidth="1"/>
    <col min="19" max="19" width="10.140625" style="18" customWidth="1"/>
    <col min="20" max="20" width="8.57421875" style="18" customWidth="1"/>
    <col min="21" max="21" width="8.140625" style="18" customWidth="1"/>
    <col min="22" max="22" width="2.28125" style="18" customWidth="1"/>
    <col min="23" max="23" width="8.140625" style="18" customWidth="1"/>
    <col min="24" max="24" width="1.8515625" style="18" customWidth="1"/>
    <col min="25" max="25" width="10.7109375" style="18" customWidth="1"/>
    <col min="26" max="16384" width="11.421875" style="18" customWidth="1"/>
  </cols>
  <sheetData>
    <row r="1" spans="2:23" s="84" customFormat="1" ht="15.75" customHeight="1">
      <c r="B1" s="13"/>
      <c r="C1" s="13"/>
      <c r="D1" s="13"/>
      <c r="E1" s="13"/>
      <c r="F1" s="13"/>
      <c r="G1" s="88" t="s">
        <v>385</v>
      </c>
      <c r="H1" s="88"/>
      <c r="I1" s="88"/>
      <c r="J1" s="88"/>
      <c r="K1" s="88"/>
      <c r="L1" s="88"/>
      <c r="M1" s="88"/>
      <c r="N1" s="88" t="s">
        <v>319</v>
      </c>
      <c r="O1" s="88"/>
      <c r="P1" s="88"/>
      <c r="Q1" s="88"/>
      <c r="R1" s="167">
        <f>G38</f>
        <v>0</v>
      </c>
      <c r="S1" s="167"/>
      <c r="T1" s="167"/>
      <c r="U1" s="167"/>
      <c r="V1" s="167"/>
      <c r="W1" s="167"/>
    </row>
    <row r="2" spans="2:17" s="84" customFormat="1" ht="18" customHeight="1">
      <c r="B2" s="13"/>
      <c r="C2" s="13"/>
      <c r="D2" s="13"/>
      <c r="E2" s="13"/>
      <c r="F2" s="1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25" ht="96" customHeight="1">
      <c r="A3" s="16"/>
      <c r="B3" s="17"/>
      <c r="C3" s="17"/>
      <c r="D3" s="17"/>
      <c r="E3" s="17"/>
      <c r="F3" s="17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</row>
    <row r="4" spans="7:23" ht="16.5" customHeight="1">
      <c r="G4" s="151" t="s">
        <v>21</v>
      </c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3"/>
    </row>
    <row r="5" spans="7:23" ht="16.5" customHeight="1">
      <c r="G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</row>
    <row r="6" spans="2:23" ht="16.5" customHeight="1">
      <c r="B6" s="19">
        <v>1</v>
      </c>
      <c r="I6" s="20"/>
      <c r="K6" s="20" t="s">
        <v>24</v>
      </c>
      <c r="L6" s="168" t="s">
        <v>316</v>
      </c>
      <c r="M6" s="169"/>
      <c r="O6" s="110"/>
      <c r="P6" s="110"/>
      <c r="Q6" s="16" t="s">
        <v>25</v>
      </c>
      <c r="V6" s="16"/>
      <c r="W6" s="16"/>
    </row>
    <row r="7" spans="10:19" ht="16.5" customHeight="1">
      <c r="J7" s="158"/>
      <c r="K7" s="158"/>
      <c r="M7" s="16"/>
      <c r="N7" s="16"/>
      <c r="O7" s="16"/>
      <c r="P7" s="16"/>
      <c r="Q7" s="16"/>
      <c r="R7" s="22"/>
      <c r="S7" s="22"/>
    </row>
    <row r="8" ht="16.5" customHeight="1"/>
    <row r="9" spans="7:23" ht="16.5" customHeight="1">
      <c r="G9" s="157" t="s">
        <v>289</v>
      </c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</row>
    <row r="10" spans="7:23" ht="16.5" customHeight="1"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</row>
    <row r="11" spans="10:23" ht="16.5" customHeight="1">
      <c r="J11" s="16"/>
      <c r="K11" s="16"/>
      <c r="L11" s="20"/>
      <c r="M11" s="16" t="s">
        <v>26</v>
      </c>
      <c r="N11" s="16"/>
      <c r="O11" s="16"/>
      <c r="P11" s="18" t="s">
        <v>27</v>
      </c>
      <c r="Q11" s="16"/>
      <c r="W11" s="16"/>
    </row>
    <row r="12" spans="10:23" ht="16.5" customHeight="1">
      <c r="J12" s="16"/>
      <c r="K12" s="16"/>
      <c r="M12" s="16"/>
      <c r="N12" s="16"/>
      <c r="O12" s="16"/>
      <c r="Q12" s="16"/>
      <c r="W12" s="16"/>
    </row>
    <row r="13" spans="2:23" ht="16.5" customHeight="1">
      <c r="B13" s="19" t="b">
        <v>0</v>
      </c>
      <c r="C13" s="19" t="b">
        <v>0</v>
      </c>
      <c r="D13" s="19" t="b">
        <v>0</v>
      </c>
      <c r="E13" s="19" t="b">
        <v>0</v>
      </c>
      <c r="J13" s="18" t="s">
        <v>312</v>
      </c>
      <c r="K13" s="16"/>
      <c r="M13" s="16" t="s">
        <v>290</v>
      </c>
      <c r="N13" s="20"/>
      <c r="O13" s="16"/>
      <c r="P13" s="22" t="s">
        <v>384</v>
      </c>
      <c r="S13" s="20" t="s">
        <v>387</v>
      </c>
      <c r="W13" s="16"/>
    </row>
    <row r="14" spans="10:23" ht="16.5" customHeight="1">
      <c r="J14" s="16"/>
      <c r="K14" s="16"/>
      <c r="M14" s="16"/>
      <c r="N14" s="16"/>
      <c r="O14" s="16"/>
      <c r="W14" s="16"/>
    </row>
    <row r="15" spans="10:23" ht="16.5" customHeight="1">
      <c r="J15" s="14"/>
      <c r="K15" s="14" t="s">
        <v>291</v>
      </c>
      <c r="L15" s="14"/>
      <c r="M15" s="14"/>
      <c r="N15" s="14"/>
      <c r="O15" s="14"/>
      <c r="P15" s="18" t="s">
        <v>311</v>
      </c>
      <c r="W15" s="16"/>
    </row>
    <row r="16" spans="10:23" ht="16.5" customHeight="1">
      <c r="J16" s="14"/>
      <c r="K16" s="14"/>
      <c r="M16" s="14"/>
      <c r="N16" s="14"/>
      <c r="O16" s="14"/>
      <c r="W16" s="16"/>
    </row>
    <row r="17" spans="10:23" ht="16.5" customHeight="1">
      <c r="J17" s="14"/>
      <c r="K17" s="14"/>
      <c r="M17" s="14"/>
      <c r="N17" s="14"/>
      <c r="O17" s="14"/>
      <c r="W17" s="16"/>
    </row>
    <row r="18" spans="10:23" ht="16.5" customHeight="1">
      <c r="J18" s="14"/>
      <c r="K18" s="14"/>
      <c r="M18" s="14"/>
      <c r="N18" s="14"/>
      <c r="O18" s="14"/>
      <c r="W18" s="16"/>
    </row>
    <row r="19" spans="7:23" ht="16.5" customHeight="1">
      <c r="G19" s="151" t="s">
        <v>292</v>
      </c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3"/>
    </row>
    <row r="20" spans="7:23" ht="16.5" customHeight="1"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7:23" ht="16.5" customHeight="1">
      <c r="G21" s="23"/>
      <c r="H21" s="20" t="s">
        <v>46</v>
      </c>
      <c r="I21" s="148"/>
      <c r="J21" s="149"/>
      <c r="K21" s="150"/>
      <c r="M21" s="20" t="s">
        <v>47</v>
      </c>
      <c r="N21" s="159"/>
      <c r="O21" s="159"/>
      <c r="P21" s="23"/>
      <c r="Q21" s="20" t="s">
        <v>293</v>
      </c>
      <c r="R21" s="159"/>
      <c r="S21" s="159"/>
      <c r="T21" s="159"/>
      <c r="U21" s="23"/>
      <c r="V21" s="23"/>
      <c r="W21" s="23"/>
    </row>
    <row r="22" spans="16:23" ht="16.5" customHeight="1">
      <c r="P22" s="23"/>
      <c r="Q22" s="23"/>
      <c r="R22" s="23"/>
      <c r="S22" s="23"/>
      <c r="W22" s="23"/>
    </row>
    <row r="23" spans="7:23" ht="16.5" customHeight="1">
      <c r="G23" s="154" t="s">
        <v>45</v>
      </c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6"/>
    </row>
    <row r="24" spans="7:23" ht="16.5" customHeight="1">
      <c r="G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</row>
    <row r="25" spans="2:51" s="84" customFormat="1" ht="15.75" customHeight="1">
      <c r="B25" s="13">
        <v>1</v>
      </c>
      <c r="C25" s="13"/>
      <c r="D25" s="13"/>
      <c r="E25" s="13"/>
      <c r="F25" s="13"/>
      <c r="G25" s="166" t="s">
        <v>317</v>
      </c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AY25" s="84">
        <v>10</v>
      </c>
    </row>
    <row r="26" spans="2:18" s="84" customFormat="1" ht="5.25" customHeight="1">
      <c r="B26" s="13"/>
      <c r="C26" s="13"/>
      <c r="D26" s="13"/>
      <c r="E26" s="13"/>
      <c r="F26" s="13"/>
      <c r="G26" s="13"/>
      <c r="H26" s="14"/>
      <c r="M26" s="15"/>
      <c r="N26" s="85"/>
      <c r="O26" s="85"/>
      <c r="P26" s="85"/>
      <c r="Q26" s="85"/>
      <c r="R26" s="16"/>
    </row>
    <row r="27" spans="2:19" s="84" customFormat="1" ht="23.25" customHeight="1">
      <c r="B27" s="13"/>
      <c r="C27" s="13"/>
      <c r="D27" s="13"/>
      <c r="E27" s="13"/>
      <c r="F27" s="13"/>
      <c r="G27" s="13"/>
      <c r="I27" s="81" t="s">
        <v>10</v>
      </c>
      <c r="J27" s="81"/>
      <c r="K27" s="81" t="s">
        <v>11</v>
      </c>
      <c r="O27" s="81" t="s">
        <v>15</v>
      </c>
      <c r="P27" s="85"/>
      <c r="S27" s="81" t="s">
        <v>395</v>
      </c>
    </row>
    <row r="28" spans="2:19" s="84" customFormat="1" ht="23.25" customHeight="1">
      <c r="B28" s="13"/>
      <c r="C28" s="13"/>
      <c r="D28" s="13"/>
      <c r="E28" s="13"/>
      <c r="F28" s="13"/>
      <c r="G28" s="13"/>
      <c r="I28" s="81" t="s">
        <v>28</v>
      </c>
      <c r="J28" s="81"/>
      <c r="K28" s="81" t="s">
        <v>12</v>
      </c>
      <c r="O28" s="81" t="s">
        <v>16</v>
      </c>
      <c r="P28" s="85"/>
      <c r="S28" s="81" t="s">
        <v>31</v>
      </c>
    </row>
    <row r="29" spans="2:19" s="84" customFormat="1" ht="23.25" customHeight="1">
      <c r="B29" s="13"/>
      <c r="C29" s="13"/>
      <c r="D29" s="13"/>
      <c r="E29" s="13"/>
      <c r="F29" s="13"/>
      <c r="G29" s="13"/>
      <c r="I29" s="81" t="s">
        <v>394</v>
      </c>
      <c r="J29" s="81"/>
      <c r="K29" s="81" t="s">
        <v>13</v>
      </c>
      <c r="O29" s="81" t="s">
        <v>17</v>
      </c>
      <c r="P29" s="85"/>
      <c r="S29" s="81" t="s">
        <v>20</v>
      </c>
    </row>
    <row r="30" spans="2:19" s="84" customFormat="1" ht="23.25" customHeight="1">
      <c r="B30" s="13"/>
      <c r="C30" s="13"/>
      <c r="D30" s="13"/>
      <c r="E30" s="13"/>
      <c r="F30" s="13"/>
      <c r="G30" s="13"/>
      <c r="I30" s="81" t="s">
        <v>363</v>
      </c>
      <c r="J30" s="81"/>
      <c r="K30" s="81" t="s">
        <v>14</v>
      </c>
      <c r="O30" s="81" t="s">
        <v>18</v>
      </c>
      <c r="P30" s="85"/>
      <c r="S30" s="81" t="s">
        <v>19</v>
      </c>
    </row>
    <row r="31" spans="2:14" s="84" customFormat="1" ht="15.75" customHeight="1">
      <c r="B31" s="13"/>
      <c r="C31" s="13"/>
      <c r="D31" s="13"/>
      <c r="E31" s="13"/>
      <c r="F31" s="13"/>
      <c r="G31" s="13"/>
      <c r="J31" s="81"/>
      <c r="M31" s="81"/>
      <c r="N31" s="81"/>
    </row>
    <row r="32" spans="2:18" s="84" customFormat="1" ht="15.75" customHeight="1">
      <c r="B32" s="13"/>
      <c r="C32" s="13"/>
      <c r="D32" s="13"/>
      <c r="E32" s="13"/>
      <c r="F32" s="13"/>
      <c r="G32" s="18" t="s">
        <v>253</v>
      </c>
      <c r="H32" s="18"/>
      <c r="O32" s="15"/>
      <c r="P32" s="15"/>
      <c r="Q32" s="15"/>
      <c r="R32" s="15"/>
    </row>
    <row r="33" spans="2:23" s="84" customFormat="1" ht="18" customHeight="1">
      <c r="B33" s="13"/>
      <c r="C33" s="13"/>
      <c r="D33" s="13"/>
      <c r="E33" s="13"/>
      <c r="F33" s="13"/>
      <c r="G33" s="161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2"/>
    </row>
    <row r="34" spans="2:7" s="84" customFormat="1" ht="15.75" customHeight="1">
      <c r="B34" s="13"/>
      <c r="C34" s="13"/>
      <c r="D34" s="13"/>
      <c r="E34" s="13"/>
      <c r="F34" s="13"/>
      <c r="G34" s="13"/>
    </row>
    <row r="35" spans="2:7" s="84" customFormat="1" ht="15.75" customHeight="1">
      <c r="B35" s="13"/>
      <c r="C35" s="13"/>
      <c r="D35" s="13"/>
      <c r="E35" s="13"/>
      <c r="F35" s="13"/>
      <c r="G35" s="13"/>
    </row>
    <row r="36" spans="2:23" s="84" customFormat="1" ht="15.75" customHeight="1">
      <c r="B36" s="13"/>
      <c r="C36" s="13"/>
      <c r="D36" s="13"/>
      <c r="E36" s="13"/>
      <c r="F36" s="13"/>
      <c r="G36" s="165" t="s">
        <v>254</v>
      </c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</row>
    <row r="37" spans="2:18" s="84" customFormat="1" ht="6.75" customHeight="1">
      <c r="B37" s="13"/>
      <c r="C37" s="13"/>
      <c r="D37" s="13"/>
      <c r="E37" s="13"/>
      <c r="F37" s="13"/>
      <c r="G37" s="13"/>
      <c r="H37" s="18"/>
      <c r="M37" s="21"/>
      <c r="N37" s="21"/>
      <c r="O37" s="21"/>
      <c r="P37" s="21"/>
      <c r="Q37" s="21"/>
      <c r="R37" s="21"/>
    </row>
    <row r="38" spans="2:23" s="84" customFormat="1" ht="37.5" customHeight="1">
      <c r="B38" s="13"/>
      <c r="C38" s="13"/>
      <c r="D38" s="13"/>
      <c r="E38" s="13"/>
      <c r="F38" s="13"/>
      <c r="G38" s="173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5"/>
    </row>
    <row r="39" spans="2:7" s="84" customFormat="1" ht="8.25" customHeight="1">
      <c r="B39" s="13"/>
      <c r="C39" s="13"/>
      <c r="D39" s="13"/>
      <c r="E39" s="13"/>
      <c r="F39" s="13"/>
      <c r="G39" s="13"/>
    </row>
    <row r="40" ht="16.5" customHeight="1"/>
    <row r="41" spans="2:23" s="84" customFormat="1" ht="15.75" customHeight="1">
      <c r="B41" s="13"/>
      <c r="C41" s="13"/>
      <c r="D41" s="13"/>
      <c r="E41" s="13"/>
      <c r="F41" s="13"/>
      <c r="G41" s="151" t="s">
        <v>48</v>
      </c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3"/>
    </row>
    <row r="42" spans="2:23" s="84" customFormat="1" ht="15.75" customHeight="1">
      <c r="B42" s="13"/>
      <c r="C42" s="13"/>
      <c r="D42" s="13"/>
      <c r="E42" s="13"/>
      <c r="F42" s="13"/>
      <c r="G42" s="164" t="s">
        <v>49</v>
      </c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</row>
    <row r="43" spans="7:23" s="84" customFormat="1" ht="15.75" customHeight="1"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</row>
    <row r="44" spans="7:23" s="84" customFormat="1" ht="15.75" customHeight="1">
      <c r="G44" s="18" t="s">
        <v>46</v>
      </c>
      <c r="H44" s="148"/>
      <c r="I44" s="149"/>
      <c r="J44" s="150"/>
      <c r="K44" s="20" t="s">
        <v>47</v>
      </c>
      <c r="L44" s="161"/>
      <c r="M44" s="162"/>
      <c r="N44" s="20" t="s">
        <v>318</v>
      </c>
      <c r="O44" s="161"/>
      <c r="P44" s="163"/>
      <c r="Q44" s="162"/>
      <c r="R44" s="86" t="s">
        <v>218</v>
      </c>
      <c r="S44" s="148"/>
      <c r="T44" s="149"/>
      <c r="U44" s="149"/>
      <c r="V44" s="149"/>
      <c r="W44" s="150"/>
    </row>
    <row r="45" spans="7:23" s="84" customFormat="1" ht="15.75" customHeight="1">
      <c r="G45" s="18" t="s">
        <v>46</v>
      </c>
      <c r="H45" s="148"/>
      <c r="I45" s="149"/>
      <c r="J45" s="150"/>
      <c r="K45" s="20" t="s">
        <v>47</v>
      </c>
      <c r="L45" s="161"/>
      <c r="M45" s="162"/>
      <c r="N45" s="20" t="s">
        <v>318</v>
      </c>
      <c r="O45" s="161"/>
      <c r="P45" s="163"/>
      <c r="Q45" s="162"/>
      <c r="R45" s="86" t="s">
        <v>218</v>
      </c>
      <c r="S45" s="148"/>
      <c r="T45" s="149"/>
      <c r="U45" s="149"/>
      <c r="V45" s="149"/>
      <c r="W45" s="150"/>
    </row>
    <row r="46" spans="7:23" s="84" customFormat="1" ht="15.75" customHeight="1">
      <c r="G46" s="18" t="s">
        <v>46</v>
      </c>
      <c r="H46" s="148"/>
      <c r="I46" s="149"/>
      <c r="J46" s="150"/>
      <c r="K46" s="20" t="s">
        <v>47</v>
      </c>
      <c r="L46" s="161"/>
      <c r="M46" s="162"/>
      <c r="N46" s="20" t="s">
        <v>318</v>
      </c>
      <c r="O46" s="161"/>
      <c r="P46" s="163"/>
      <c r="Q46" s="162"/>
      <c r="R46" s="86" t="s">
        <v>218</v>
      </c>
      <c r="S46" s="148"/>
      <c r="T46" s="149"/>
      <c r="U46" s="149"/>
      <c r="V46" s="149"/>
      <c r="W46" s="150"/>
    </row>
    <row r="47" spans="7:23" s="84" customFormat="1" ht="15.75" customHeight="1">
      <c r="G47" s="18" t="s">
        <v>46</v>
      </c>
      <c r="H47" s="148"/>
      <c r="I47" s="149"/>
      <c r="J47" s="150"/>
      <c r="K47" s="20" t="s">
        <v>47</v>
      </c>
      <c r="L47" s="161"/>
      <c r="M47" s="162"/>
      <c r="N47" s="20" t="s">
        <v>318</v>
      </c>
      <c r="O47" s="161"/>
      <c r="P47" s="163"/>
      <c r="Q47" s="162"/>
      <c r="R47" s="86" t="s">
        <v>218</v>
      </c>
      <c r="S47" s="148"/>
      <c r="T47" s="149"/>
      <c r="U47" s="149"/>
      <c r="V47" s="149"/>
      <c r="W47" s="150"/>
    </row>
    <row r="48" spans="7:23" s="84" customFormat="1" ht="15.75" customHeight="1">
      <c r="G48" s="18" t="s">
        <v>46</v>
      </c>
      <c r="H48" s="148"/>
      <c r="I48" s="149"/>
      <c r="J48" s="150"/>
      <c r="K48" s="20" t="s">
        <v>47</v>
      </c>
      <c r="L48" s="161"/>
      <c r="M48" s="162"/>
      <c r="N48" s="20" t="s">
        <v>318</v>
      </c>
      <c r="O48" s="161"/>
      <c r="P48" s="163"/>
      <c r="Q48" s="162"/>
      <c r="R48" s="86" t="s">
        <v>218</v>
      </c>
      <c r="S48" s="148"/>
      <c r="T48" s="149"/>
      <c r="U48" s="149"/>
      <c r="V48" s="149"/>
      <c r="W48" s="150"/>
    </row>
    <row r="49" spans="2:23" ht="16.5" customHeight="1">
      <c r="B49" s="18"/>
      <c r="C49" s="18"/>
      <c r="D49" s="18"/>
      <c r="E49" s="18"/>
      <c r="F49" s="18"/>
      <c r="K49" s="20"/>
      <c r="L49" s="14"/>
      <c r="N49" s="14"/>
      <c r="O49" s="20"/>
      <c r="T49" s="14"/>
      <c r="U49" s="20"/>
      <c r="V49" s="20"/>
      <c r="W49" s="22"/>
    </row>
    <row r="50" spans="7:23" ht="16.5" customHeight="1">
      <c r="G50" s="151" t="s">
        <v>294</v>
      </c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3"/>
    </row>
    <row r="51" spans="11:23" ht="16.5" customHeight="1">
      <c r="K51" s="20"/>
      <c r="L51" s="14"/>
      <c r="N51" s="14"/>
      <c r="O51" s="20"/>
      <c r="T51" s="14"/>
      <c r="U51" s="20"/>
      <c r="V51" s="20"/>
      <c r="W51" s="22"/>
    </row>
    <row r="52" spans="8:23" ht="16.5" customHeight="1">
      <c r="H52" s="24"/>
      <c r="I52" s="18" t="s">
        <v>342</v>
      </c>
      <c r="K52" s="20" t="s">
        <v>295</v>
      </c>
      <c r="L52" s="25"/>
      <c r="M52" s="18" t="s">
        <v>296</v>
      </c>
      <c r="N52" s="170" t="s">
        <v>340</v>
      </c>
      <c r="O52" s="171"/>
      <c r="P52" s="172"/>
      <c r="Q52" s="20" t="s">
        <v>297</v>
      </c>
      <c r="R52" s="26"/>
      <c r="S52" s="18" t="s">
        <v>299</v>
      </c>
      <c r="T52" s="20" t="s">
        <v>300</v>
      </c>
      <c r="U52" s="26"/>
      <c r="V52" s="16" t="s">
        <v>298</v>
      </c>
      <c r="W52" s="22"/>
    </row>
    <row r="53" spans="11:23" ht="16.5" customHeight="1">
      <c r="K53" s="20"/>
      <c r="L53" s="14"/>
      <c r="N53" s="14"/>
      <c r="Q53" s="20"/>
      <c r="V53" s="14"/>
      <c r="W53" s="22"/>
    </row>
    <row r="54" spans="8:23" ht="16.5" customHeight="1">
      <c r="H54" s="24"/>
      <c r="I54" s="18" t="s">
        <v>343</v>
      </c>
      <c r="K54" s="20" t="s">
        <v>295</v>
      </c>
      <c r="L54" s="25"/>
      <c r="M54" s="18" t="s">
        <v>296</v>
      </c>
      <c r="N54" s="170" t="s">
        <v>340</v>
      </c>
      <c r="O54" s="171"/>
      <c r="P54" s="172"/>
      <c r="Q54" s="20" t="s">
        <v>297</v>
      </c>
      <c r="R54" s="26"/>
      <c r="S54" s="18" t="s">
        <v>299</v>
      </c>
      <c r="T54" s="20" t="s">
        <v>300</v>
      </c>
      <c r="U54" s="26"/>
      <c r="V54" s="16" t="s">
        <v>298</v>
      </c>
      <c r="W54" s="22"/>
    </row>
    <row r="55" spans="11:23" ht="16.5" customHeight="1">
      <c r="K55" s="20"/>
      <c r="L55" s="14"/>
      <c r="N55" s="14"/>
      <c r="O55" s="20"/>
      <c r="R55" s="20"/>
      <c r="T55" s="16"/>
      <c r="U55" s="20"/>
      <c r="V55" s="20"/>
      <c r="W55" s="22"/>
    </row>
    <row r="56" spans="11:23" ht="16.5" customHeight="1">
      <c r="K56" s="20"/>
      <c r="L56" s="14"/>
      <c r="N56" s="14"/>
      <c r="O56" s="20"/>
      <c r="R56" s="20"/>
      <c r="T56" s="16"/>
      <c r="U56" s="20"/>
      <c r="V56" s="20"/>
      <c r="W56" s="22"/>
    </row>
    <row r="57" spans="11:23" ht="16.5" customHeight="1">
      <c r="K57" s="20"/>
      <c r="L57" s="14"/>
      <c r="N57" s="14"/>
      <c r="O57" s="20"/>
      <c r="T57" s="14"/>
      <c r="U57" s="20"/>
      <c r="V57" s="20"/>
      <c r="W57" s="22"/>
    </row>
    <row r="58" spans="7:23" ht="16.5" customHeight="1">
      <c r="G58" s="151" t="s">
        <v>301</v>
      </c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3"/>
    </row>
    <row r="59" spans="2:6" s="23" customFormat="1" ht="16.5" customHeight="1">
      <c r="B59" s="27"/>
      <c r="C59" s="27"/>
      <c r="D59" s="27"/>
      <c r="E59" s="27"/>
      <c r="F59" s="27"/>
    </row>
    <row r="60" spans="2:18" s="23" customFormat="1" ht="16.5" customHeight="1">
      <c r="B60" s="27"/>
      <c r="C60" s="27"/>
      <c r="D60" s="27"/>
      <c r="E60" s="27"/>
      <c r="F60" s="27"/>
      <c r="H60" s="160" t="s">
        <v>225</v>
      </c>
      <c r="I60" s="160"/>
      <c r="J60" s="160"/>
      <c r="K60" s="23" t="s">
        <v>344</v>
      </c>
      <c r="L60" s="23" t="s">
        <v>345</v>
      </c>
      <c r="M60" s="23" t="s">
        <v>346</v>
      </c>
      <c r="N60" s="23" t="s">
        <v>347</v>
      </c>
      <c r="O60" s="23" t="s">
        <v>348</v>
      </c>
      <c r="P60" s="23" t="s">
        <v>349</v>
      </c>
      <c r="Q60" s="23" t="s">
        <v>350</v>
      </c>
      <c r="R60" s="23" t="s">
        <v>351</v>
      </c>
    </row>
    <row r="61" spans="2:6" s="23" customFormat="1" ht="16.5" customHeight="1">
      <c r="B61" s="27"/>
      <c r="C61" s="27"/>
      <c r="D61" s="27"/>
      <c r="E61" s="27"/>
      <c r="F61" s="27"/>
    </row>
    <row r="62" spans="2:21" s="23" customFormat="1" ht="16.5" customHeight="1">
      <c r="B62" s="27"/>
      <c r="C62" s="27"/>
      <c r="D62" s="27"/>
      <c r="E62" s="27"/>
      <c r="F62" s="27"/>
      <c r="H62" s="160" t="s">
        <v>302</v>
      </c>
      <c r="I62" s="160"/>
      <c r="J62" s="160"/>
      <c r="K62" s="28"/>
      <c r="L62" s="28"/>
      <c r="M62" s="28"/>
      <c r="N62" s="28"/>
      <c r="O62" s="28"/>
      <c r="P62" s="28"/>
      <c r="Q62" s="28"/>
      <c r="R62" s="28"/>
      <c r="S62" s="108"/>
      <c r="T62" s="109"/>
      <c r="U62" s="109"/>
    </row>
    <row r="63" spans="2:21" s="23" customFormat="1" ht="16.5" customHeight="1">
      <c r="B63" s="27"/>
      <c r="C63" s="27"/>
      <c r="D63" s="27"/>
      <c r="E63" s="27"/>
      <c r="F63" s="27"/>
      <c r="H63" s="160" t="s">
        <v>303</v>
      </c>
      <c r="I63" s="160"/>
      <c r="J63" s="160"/>
      <c r="K63" s="28"/>
      <c r="L63" s="28"/>
      <c r="M63" s="28"/>
      <c r="N63" s="28"/>
      <c r="O63" s="28"/>
      <c r="P63" s="28"/>
      <c r="Q63" s="28"/>
      <c r="R63" s="28"/>
      <c r="S63" s="108"/>
      <c r="T63" s="109"/>
      <c r="U63" s="109"/>
    </row>
    <row r="64" spans="2:21" s="23" customFormat="1" ht="16.5" customHeight="1">
      <c r="B64" s="27"/>
      <c r="C64" s="27"/>
      <c r="D64" s="27"/>
      <c r="E64" s="27"/>
      <c r="F64" s="27"/>
      <c r="H64" s="160" t="s">
        <v>304</v>
      </c>
      <c r="I64" s="160"/>
      <c r="J64" s="160"/>
      <c r="K64" s="28"/>
      <c r="L64" s="28"/>
      <c r="M64" s="28"/>
      <c r="N64" s="28"/>
      <c r="O64" s="28"/>
      <c r="P64" s="28"/>
      <c r="Q64" s="28"/>
      <c r="R64" s="28"/>
      <c r="S64" s="108"/>
      <c r="T64" s="109"/>
      <c r="U64" s="109"/>
    </row>
    <row r="65" spans="2:6" s="23" customFormat="1" ht="16.5" customHeight="1">
      <c r="B65" s="27"/>
      <c r="C65" s="27"/>
      <c r="D65" s="27"/>
      <c r="E65" s="27"/>
      <c r="F65" s="27"/>
    </row>
    <row r="66" spans="2:21" s="23" customFormat="1" ht="16.5" customHeight="1">
      <c r="B66" s="27"/>
      <c r="C66" s="27"/>
      <c r="D66" s="27"/>
      <c r="E66" s="27"/>
      <c r="F66" s="27"/>
      <c r="H66" s="160" t="s">
        <v>305</v>
      </c>
      <c r="I66" s="160"/>
      <c r="J66" s="160"/>
      <c r="K66" s="28"/>
      <c r="L66" s="28"/>
      <c r="M66" s="28"/>
      <c r="N66" s="28"/>
      <c r="O66" s="28"/>
      <c r="P66" s="28"/>
      <c r="Q66" s="28"/>
      <c r="R66" s="28"/>
      <c r="S66" s="108"/>
      <c r="T66" s="109"/>
      <c r="U66" s="109"/>
    </row>
    <row r="67" spans="2:21" s="23" customFormat="1" ht="16.5" customHeight="1">
      <c r="B67" s="27"/>
      <c r="C67" s="27"/>
      <c r="D67" s="27"/>
      <c r="E67" s="27"/>
      <c r="F67" s="27"/>
      <c r="H67" s="20"/>
      <c r="I67" s="20"/>
      <c r="J67" s="20" t="s">
        <v>381</v>
      </c>
      <c r="K67" s="28"/>
      <c r="L67" s="28"/>
      <c r="M67" s="28"/>
      <c r="N67" s="28"/>
      <c r="O67" s="28"/>
      <c r="P67" s="28"/>
      <c r="Q67" s="28"/>
      <c r="R67" s="28"/>
      <c r="S67" s="108"/>
      <c r="T67" s="109"/>
      <c r="U67" s="109"/>
    </row>
    <row r="68" spans="2:21" s="23" customFormat="1" ht="16.5" customHeight="1">
      <c r="B68" s="27"/>
      <c r="C68" s="27"/>
      <c r="D68" s="27"/>
      <c r="E68" s="27"/>
      <c r="F68" s="27"/>
      <c r="H68" s="160" t="s">
        <v>303</v>
      </c>
      <c r="I68" s="160"/>
      <c r="J68" s="160"/>
      <c r="K68" s="28"/>
      <c r="L68" s="28"/>
      <c r="M68" s="28"/>
      <c r="N68" s="28"/>
      <c r="O68" s="28"/>
      <c r="P68" s="28"/>
      <c r="Q68" s="28"/>
      <c r="R68" s="28"/>
      <c r="S68" s="108"/>
      <c r="T68" s="109"/>
      <c r="U68" s="109"/>
    </row>
    <row r="69" spans="2:21" s="23" customFormat="1" ht="16.5" customHeight="1">
      <c r="B69" s="27"/>
      <c r="C69" s="27"/>
      <c r="D69" s="27"/>
      <c r="E69" s="27"/>
      <c r="F69" s="27"/>
      <c r="H69" s="160" t="s">
        <v>304</v>
      </c>
      <c r="I69" s="160"/>
      <c r="J69" s="160"/>
      <c r="K69" s="28"/>
      <c r="L69" s="28"/>
      <c r="M69" s="28"/>
      <c r="N69" s="28"/>
      <c r="O69" s="28"/>
      <c r="P69" s="28"/>
      <c r="Q69" s="28"/>
      <c r="R69" s="28"/>
      <c r="S69" s="108"/>
      <c r="T69" s="109"/>
      <c r="U69" s="109"/>
    </row>
    <row r="70" spans="2:6" s="23" customFormat="1" ht="16.5" customHeight="1">
      <c r="B70" s="27"/>
      <c r="C70" s="27"/>
      <c r="D70" s="27"/>
      <c r="E70" s="27"/>
      <c r="F70" s="27"/>
    </row>
    <row r="71" spans="2:21" s="23" customFormat="1" ht="16.5" customHeight="1">
      <c r="B71" s="27"/>
      <c r="C71" s="27"/>
      <c r="D71" s="27"/>
      <c r="E71" s="27"/>
      <c r="F71" s="27"/>
      <c r="H71" s="160" t="s">
        <v>306</v>
      </c>
      <c r="I71" s="160"/>
      <c r="J71" s="160"/>
      <c r="K71" s="28"/>
      <c r="L71" s="28"/>
      <c r="M71" s="28"/>
      <c r="N71" s="28"/>
      <c r="O71" s="28"/>
      <c r="P71" s="28"/>
      <c r="Q71" s="28"/>
      <c r="R71" s="28"/>
      <c r="S71" s="108"/>
      <c r="T71" s="109"/>
      <c r="U71" s="109"/>
    </row>
    <row r="72" spans="2:21" s="23" customFormat="1" ht="16.5" customHeight="1">
      <c r="B72" s="27"/>
      <c r="C72" s="27"/>
      <c r="D72" s="27"/>
      <c r="E72" s="27"/>
      <c r="F72" s="27"/>
      <c r="H72" s="160" t="s">
        <v>307</v>
      </c>
      <c r="I72" s="160"/>
      <c r="J72" s="160"/>
      <c r="K72" s="28"/>
      <c r="L72" s="28"/>
      <c r="M72" s="28"/>
      <c r="N72" s="28"/>
      <c r="O72" s="28"/>
      <c r="P72" s="28"/>
      <c r="Q72" s="28"/>
      <c r="R72" s="28"/>
      <c r="S72" s="108"/>
      <c r="T72" s="109"/>
      <c r="U72" s="109"/>
    </row>
    <row r="73" spans="2:6" s="23" customFormat="1" ht="17.25" customHeight="1">
      <c r="B73" s="27"/>
      <c r="C73" s="27"/>
      <c r="D73" s="27"/>
      <c r="E73" s="27"/>
      <c r="F73" s="27"/>
    </row>
    <row r="74" ht="7.5" customHeight="1"/>
  </sheetData>
  <sheetProtection selectLockedCells="1"/>
  <mergeCells count="49">
    <mergeCell ref="R1:W1"/>
    <mergeCell ref="L6:M6"/>
    <mergeCell ref="H48:J48"/>
    <mergeCell ref="H47:J47"/>
    <mergeCell ref="N54:P54"/>
    <mergeCell ref="N52:P52"/>
    <mergeCell ref="H46:J46"/>
    <mergeCell ref="H45:J45"/>
    <mergeCell ref="G38:W38"/>
    <mergeCell ref="G41:W41"/>
    <mergeCell ref="G42:W42"/>
    <mergeCell ref="L44:M44"/>
    <mergeCell ref="O44:Q44"/>
    <mergeCell ref="S44:W44"/>
    <mergeCell ref="H44:J44"/>
    <mergeCell ref="I21:K21"/>
    <mergeCell ref="G33:W33"/>
    <mergeCell ref="G36:W36"/>
    <mergeCell ref="G25:W25"/>
    <mergeCell ref="L47:M47"/>
    <mergeCell ref="L46:M46"/>
    <mergeCell ref="L45:M45"/>
    <mergeCell ref="O48:Q48"/>
    <mergeCell ref="O47:Q47"/>
    <mergeCell ref="O46:Q46"/>
    <mergeCell ref="O45:Q45"/>
    <mergeCell ref="G50:W50"/>
    <mergeCell ref="H64:J64"/>
    <mergeCell ref="H63:J63"/>
    <mergeCell ref="H62:J62"/>
    <mergeCell ref="H60:J60"/>
    <mergeCell ref="S48:W48"/>
    <mergeCell ref="L48:M48"/>
    <mergeCell ref="H72:J72"/>
    <mergeCell ref="H71:J71"/>
    <mergeCell ref="H69:J69"/>
    <mergeCell ref="H68:J68"/>
    <mergeCell ref="H66:J66"/>
    <mergeCell ref="G58:W58"/>
    <mergeCell ref="S47:W47"/>
    <mergeCell ref="S46:W46"/>
    <mergeCell ref="S45:W45"/>
    <mergeCell ref="G4:W4"/>
    <mergeCell ref="G23:W23"/>
    <mergeCell ref="G19:W19"/>
    <mergeCell ref="G9:W9"/>
    <mergeCell ref="J7:K7"/>
    <mergeCell ref="N21:O21"/>
    <mergeCell ref="R21:T21"/>
  </mergeCells>
  <conditionalFormatting sqref="M73:O73 W11:W14 P22">
    <cfRule type="cellIs" priority="4" dxfId="2" operator="equal" stopIfTrue="1">
      <formula>0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56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37"/>
  <sheetViews>
    <sheetView showGridLines="0" view="pageBreakPreview" zoomScaleSheetLayoutView="100" zoomScalePageLayoutView="0" workbookViewId="0" topLeftCell="A1">
      <selection activeCell="S7" sqref="S7"/>
    </sheetView>
  </sheetViews>
  <sheetFormatPr defaultColWidth="11.421875" defaultRowHeight="15"/>
  <cols>
    <col min="1" max="1" width="1.28515625" style="34" customWidth="1"/>
    <col min="2" max="6" width="6.00390625" style="33" hidden="1" customWidth="1"/>
    <col min="7" max="7" width="3.140625" style="34" customWidth="1"/>
    <col min="8" max="8" width="22.57421875" style="34" customWidth="1"/>
    <col min="9" max="9" width="3.421875" style="34" customWidth="1"/>
    <col min="10" max="10" width="37.8515625" style="34" customWidth="1"/>
    <col min="11" max="11" width="3.57421875" style="34" customWidth="1"/>
    <col min="12" max="12" width="31.57421875" style="34" customWidth="1"/>
    <col min="13" max="13" width="3.28125" style="34" customWidth="1"/>
    <col min="14" max="14" width="7.7109375" style="34" customWidth="1"/>
    <col min="15" max="15" width="6.00390625" style="34" customWidth="1"/>
    <col min="16" max="16" width="6.7109375" style="34" customWidth="1"/>
    <col min="17" max="17" width="1.28515625" style="34" customWidth="1"/>
    <col min="18" max="16384" width="11.421875" style="34" customWidth="1"/>
  </cols>
  <sheetData>
    <row r="1" spans="2:23" s="84" customFormat="1" ht="15.75" customHeight="1">
      <c r="B1" s="13"/>
      <c r="C1" s="13"/>
      <c r="D1" s="13"/>
      <c r="E1" s="13"/>
      <c r="F1" s="13"/>
      <c r="G1" s="88" t="s">
        <v>385</v>
      </c>
      <c r="H1" s="88"/>
      <c r="I1" s="88"/>
      <c r="J1" s="88"/>
      <c r="K1" s="126" t="s">
        <v>320</v>
      </c>
      <c r="L1" s="88"/>
      <c r="M1" s="167">
        <f>'Page 1 - Projet'!G38:W38</f>
        <v>0</v>
      </c>
      <c r="N1" s="167"/>
      <c r="O1" s="167"/>
      <c r="P1" s="167"/>
      <c r="Q1" s="89"/>
      <c r="R1" s="88"/>
      <c r="S1" s="88"/>
      <c r="T1" s="88"/>
      <c r="U1" s="88"/>
      <c r="V1" s="88"/>
      <c r="W1" s="88"/>
    </row>
    <row r="2" ht="9" customHeight="1"/>
    <row r="3" spans="7:18" ht="15.75">
      <c r="G3" s="176" t="s">
        <v>409</v>
      </c>
      <c r="H3" s="177"/>
      <c r="I3" s="177"/>
      <c r="J3" s="177"/>
      <c r="K3" s="177"/>
      <c r="L3" s="177"/>
      <c r="M3" s="177"/>
      <c r="N3" s="177"/>
      <c r="O3" s="177"/>
      <c r="P3" s="178"/>
      <c r="Q3" s="35"/>
      <c r="R3" s="35"/>
    </row>
    <row r="4" spans="7:17" ht="15.75">
      <c r="G4" s="185" t="s">
        <v>240</v>
      </c>
      <c r="H4" s="186"/>
      <c r="I4" s="186"/>
      <c r="J4" s="186"/>
      <c r="K4" s="186"/>
      <c r="L4" s="186"/>
      <c r="M4" s="186"/>
      <c r="N4" s="186"/>
      <c r="O4" s="186"/>
      <c r="P4" s="187"/>
      <c r="Q4" s="35"/>
    </row>
    <row r="5" ht="6.75" customHeight="1"/>
    <row r="6" spans="7:17" ht="15.75">
      <c r="G6" s="179" t="s">
        <v>226</v>
      </c>
      <c r="H6" s="180"/>
      <c r="I6" s="180"/>
      <c r="J6" s="180"/>
      <c r="K6" s="180"/>
      <c r="L6" s="180"/>
      <c r="M6" s="180"/>
      <c r="N6" s="180"/>
      <c r="O6" s="180"/>
      <c r="P6" s="181"/>
      <c r="Q6" s="35"/>
    </row>
    <row r="7" spans="7:17" ht="79.5" customHeight="1">
      <c r="G7" s="182"/>
      <c r="H7" s="183"/>
      <c r="I7" s="183"/>
      <c r="J7" s="183"/>
      <c r="K7" s="183"/>
      <c r="L7" s="183"/>
      <c r="M7" s="183"/>
      <c r="N7" s="183"/>
      <c r="O7" s="183"/>
      <c r="P7" s="184"/>
      <c r="Q7" s="36"/>
    </row>
    <row r="8" ht="8.25" customHeight="1"/>
    <row r="9" spans="7:16" ht="15.75">
      <c r="G9" s="179" t="s">
        <v>227</v>
      </c>
      <c r="H9" s="180"/>
      <c r="I9" s="180"/>
      <c r="J9" s="180"/>
      <c r="K9" s="180"/>
      <c r="L9" s="180"/>
      <c r="M9" s="180"/>
      <c r="N9" s="180"/>
      <c r="O9" s="180"/>
      <c r="P9" s="181"/>
    </row>
    <row r="10" spans="7:17" ht="79.5" customHeight="1">
      <c r="G10" s="182"/>
      <c r="H10" s="183"/>
      <c r="I10" s="183"/>
      <c r="J10" s="183"/>
      <c r="K10" s="183"/>
      <c r="L10" s="183"/>
      <c r="M10" s="183"/>
      <c r="N10" s="183"/>
      <c r="O10" s="183"/>
      <c r="P10" s="184"/>
      <c r="Q10" s="36"/>
    </row>
    <row r="11" ht="7.5" customHeight="1"/>
    <row r="12" spans="7:16" ht="19.5" customHeight="1">
      <c r="G12" s="179" t="s">
        <v>239</v>
      </c>
      <c r="H12" s="180"/>
      <c r="I12" s="180"/>
      <c r="J12" s="180"/>
      <c r="K12" s="180"/>
      <c r="L12" s="180"/>
      <c r="M12" s="180"/>
      <c r="N12" s="180"/>
      <c r="O12" s="180"/>
      <c r="P12" s="181"/>
    </row>
    <row r="13" spans="7:17" ht="79.5" customHeight="1">
      <c r="G13" s="182"/>
      <c r="H13" s="183"/>
      <c r="I13" s="183"/>
      <c r="J13" s="183"/>
      <c r="K13" s="183"/>
      <c r="L13" s="183"/>
      <c r="M13" s="183"/>
      <c r="N13" s="183"/>
      <c r="O13" s="183"/>
      <c r="P13" s="184"/>
      <c r="Q13" s="36"/>
    </row>
    <row r="14" ht="5.25" customHeight="1"/>
    <row r="15" spans="7:16" ht="15.75">
      <c r="G15" s="179" t="s">
        <v>352</v>
      </c>
      <c r="H15" s="180"/>
      <c r="I15" s="180"/>
      <c r="J15" s="180"/>
      <c r="K15" s="180"/>
      <c r="L15" s="180"/>
      <c r="M15" s="180"/>
      <c r="N15" s="180"/>
      <c r="O15" s="180"/>
      <c r="P15" s="181"/>
    </row>
    <row r="16" spans="7:17" ht="79.5" customHeight="1">
      <c r="G16" s="182"/>
      <c r="H16" s="183"/>
      <c r="I16" s="183"/>
      <c r="J16" s="183"/>
      <c r="K16" s="183"/>
      <c r="L16" s="183"/>
      <c r="M16" s="183"/>
      <c r="N16" s="183"/>
      <c r="O16" s="183"/>
      <c r="P16" s="184"/>
      <c r="Q16" s="36"/>
    </row>
    <row r="17" ht="6.75" customHeight="1"/>
    <row r="18" spans="7:16" ht="15.75">
      <c r="G18" s="189" t="s">
        <v>228</v>
      </c>
      <c r="H18" s="190"/>
      <c r="I18" s="190"/>
      <c r="J18" s="190"/>
      <c r="K18" s="190"/>
      <c r="L18" s="190"/>
      <c r="M18" s="190"/>
      <c r="N18" s="190"/>
      <c r="O18" s="190"/>
      <c r="P18" s="191"/>
    </row>
    <row r="19" spans="7:17" ht="79.5" customHeight="1">
      <c r="G19" s="182"/>
      <c r="H19" s="183"/>
      <c r="I19" s="183"/>
      <c r="J19" s="183"/>
      <c r="K19" s="183"/>
      <c r="L19" s="183"/>
      <c r="M19" s="183"/>
      <c r="N19" s="183"/>
      <c r="O19" s="183"/>
      <c r="P19" s="184"/>
      <c r="Q19" s="36"/>
    </row>
    <row r="20" ht="6.75" customHeight="1"/>
    <row r="21" spans="7:17" ht="15.75">
      <c r="G21" s="179" t="s">
        <v>229</v>
      </c>
      <c r="H21" s="180"/>
      <c r="I21" s="180"/>
      <c r="J21" s="180"/>
      <c r="K21" s="180"/>
      <c r="L21" s="180"/>
      <c r="M21" s="180"/>
      <c r="N21" s="180"/>
      <c r="O21" s="180"/>
      <c r="P21" s="181"/>
      <c r="Q21" s="35"/>
    </row>
    <row r="22" spans="7:17" ht="15" customHeight="1">
      <c r="G22" s="182"/>
      <c r="H22" s="183"/>
      <c r="I22" s="183"/>
      <c r="J22" s="183"/>
      <c r="K22" s="183"/>
      <c r="L22" s="183"/>
      <c r="M22" s="183"/>
      <c r="N22" s="183"/>
      <c r="O22" s="183"/>
      <c r="P22" s="184"/>
      <c r="Q22" s="36"/>
    </row>
    <row r="23" ht="6.75" customHeight="1"/>
    <row r="24" spans="7:17" ht="15.75">
      <c r="G24" s="193" t="s">
        <v>230</v>
      </c>
      <c r="H24" s="194"/>
      <c r="I24" s="194"/>
      <c r="J24" s="194"/>
      <c r="K24" s="194"/>
      <c r="L24" s="194"/>
      <c r="M24" s="194"/>
      <c r="N24" s="194"/>
      <c r="O24" s="194"/>
      <c r="P24" s="195"/>
      <c r="Q24" s="35"/>
    </row>
    <row r="25" spans="2:17" s="36" customFormat="1" ht="51" customHeight="1">
      <c r="B25" s="37"/>
      <c r="C25" s="37"/>
      <c r="D25" s="37"/>
      <c r="E25" s="37"/>
      <c r="F25" s="37"/>
      <c r="G25" s="192" t="s">
        <v>231</v>
      </c>
      <c r="H25" s="192"/>
      <c r="I25" s="192" t="s">
        <v>232</v>
      </c>
      <c r="J25" s="192"/>
      <c r="K25" s="192" t="s">
        <v>233</v>
      </c>
      <c r="L25" s="192"/>
      <c r="M25" s="192" t="s">
        <v>234</v>
      </c>
      <c r="N25" s="192"/>
      <c r="O25" s="192"/>
      <c r="P25" s="192"/>
      <c r="Q25" s="38"/>
    </row>
    <row r="26" spans="7:17" ht="79.5" customHeight="1"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36"/>
    </row>
    <row r="27" ht="6.75" customHeight="1"/>
    <row r="28" spans="7:17" ht="15.75">
      <c r="G28" s="179" t="s">
        <v>379</v>
      </c>
      <c r="H28" s="180"/>
      <c r="I28" s="180"/>
      <c r="J28" s="180"/>
      <c r="K28" s="180"/>
      <c r="L28" s="180"/>
      <c r="M28" s="180"/>
      <c r="N28" s="180"/>
      <c r="O28" s="180"/>
      <c r="P28" s="181"/>
      <c r="Q28" s="36"/>
    </row>
    <row r="29" spans="7:17" ht="79.5" customHeight="1">
      <c r="G29" s="182"/>
      <c r="H29" s="183"/>
      <c r="I29" s="183"/>
      <c r="J29" s="183"/>
      <c r="K29" s="183"/>
      <c r="L29" s="183"/>
      <c r="M29" s="183"/>
      <c r="N29" s="183"/>
      <c r="O29" s="183"/>
      <c r="P29" s="184"/>
      <c r="Q29" s="36"/>
    </row>
    <row r="30" ht="5.25" customHeight="1"/>
    <row r="31" spans="7:17" ht="15.75">
      <c r="G31" s="179" t="s">
        <v>235</v>
      </c>
      <c r="H31" s="180"/>
      <c r="I31" s="180"/>
      <c r="J31" s="180"/>
      <c r="K31" s="180"/>
      <c r="L31" s="180"/>
      <c r="M31" s="180"/>
      <c r="N31" s="180"/>
      <c r="O31" s="180"/>
      <c r="P31" s="181"/>
      <c r="Q31" s="35"/>
    </row>
    <row r="32" spans="2:16" s="30" customFormat="1" ht="20.25" customHeight="1">
      <c r="B32" s="29"/>
      <c r="C32" s="29"/>
      <c r="D32" s="29"/>
      <c r="E32" s="29"/>
      <c r="F32" s="29"/>
      <c r="H32" s="32" t="s">
        <v>40</v>
      </c>
      <c r="J32" s="32" t="s">
        <v>35</v>
      </c>
      <c r="L32" s="32" t="s">
        <v>37</v>
      </c>
      <c r="M32" s="32"/>
      <c r="N32" s="30" t="s">
        <v>353</v>
      </c>
      <c r="O32" s="32"/>
      <c r="P32" s="32"/>
    </row>
    <row r="33" spans="2:17" s="30" customFormat="1" ht="20.25" customHeight="1">
      <c r="B33" s="29"/>
      <c r="C33" s="29"/>
      <c r="D33" s="29"/>
      <c r="E33" s="29"/>
      <c r="F33" s="29"/>
      <c r="H33" s="32" t="s">
        <v>33</v>
      </c>
      <c r="J33" s="32" t="s">
        <v>36</v>
      </c>
      <c r="L33" s="32" t="s">
        <v>309</v>
      </c>
      <c r="M33" s="32"/>
      <c r="N33" s="32" t="s">
        <v>236</v>
      </c>
      <c r="Q33" s="31"/>
    </row>
    <row r="34" spans="2:16" s="30" customFormat="1" ht="20.25" customHeight="1">
      <c r="B34" s="29"/>
      <c r="C34" s="29"/>
      <c r="D34" s="29"/>
      <c r="E34" s="29"/>
      <c r="F34" s="29"/>
      <c r="H34" s="32" t="s">
        <v>34</v>
      </c>
      <c r="J34" s="32" t="s">
        <v>308</v>
      </c>
      <c r="L34" s="32" t="s">
        <v>38</v>
      </c>
      <c r="M34" s="32"/>
      <c r="N34" s="201"/>
      <c r="O34" s="202"/>
      <c r="P34" s="203"/>
    </row>
    <row r="35" ht="6.75" customHeight="1"/>
    <row r="36" spans="7:17" ht="15.75">
      <c r="G36" s="196" t="s">
        <v>237</v>
      </c>
      <c r="H36" s="197"/>
      <c r="I36" s="197"/>
      <c r="J36" s="198"/>
      <c r="K36" s="199" t="s">
        <v>238</v>
      </c>
      <c r="L36" s="199"/>
      <c r="M36" s="199"/>
      <c r="N36" s="199"/>
      <c r="O36" s="199"/>
      <c r="P36" s="200"/>
      <c r="Q36" s="35"/>
    </row>
    <row r="37" spans="7:17" ht="79.5" customHeight="1">
      <c r="G37" s="182"/>
      <c r="H37" s="183"/>
      <c r="I37" s="183"/>
      <c r="J37" s="184"/>
      <c r="K37" s="183"/>
      <c r="L37" s="183"/>
      <c r="M37" s="183"/>
      <c r="N37" s="183"/>
      <c r="O37" s="183"/>
      <c r="P37" s="184"/>
      <c r="Q37" s="36"/>
    </row>
    <row r="38" ht="6" customHeight="1"/>
  </sheetData>
  <sheetProtection selectLockedCells="1"/>
  <mergeCells count="32">
    <mergeCell ref="M1:P1"/>
    <mergeCell ref="G36:J36"/>
    <mergeCell ref="G37:J37"/>
    <mergeCell ref="K36:P36"/>
    <mergeCell ref="K37:P37"/>
    <mergeCell ref="N34:P34"/>
    <mergeCell ref="K25:L25"/>
    <mergeCell ref="I25:J25"/>
    <mergeCell ref="M25:P25"/>
    <mergeCell ref="I26:J26"/>
    <mergeCell ref="G28:P28"/>
    <mergeCell ref="G31:P31"/>
    <mergeCell ref="G29:P29"/>
    <mergeCell ref="G18:P18"/>
    <mergeCell ref="G19:P19"/>
    <mergeCell ref="G21:P21"/>
    <mergeCell ref="G26:H26"/>
    <mergeCell ref="G25:H25"/>
    <mergeCell ref="G22:P22"/>
    <mergeCell ref="G24:P24"/>
    <mergeCell ref="K26:L26"/>
    <mergeCell ref="M26:P26"/>
    <mergeCell ref="G9:P9"/>
    <mergeCell ref="G10:P10"/>
    <mergeCell ref="G6:P6"/>
    <mergeCell ref="G7:P7"/>
    <mergeCell ref="G3:P3"/>
    <mergeCell ref="G12:P12"/>
    <mergeCell ref="G13:P13"/>
    <mergeCell ref="G15:P15"/>
    <mergeCell ref="G16:P16"/>
    <mergeCell ref="G4:P4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75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74"/>
  <sheetViews>
    <sheetView showGridLines="0" view="pageBreakPreview" zoomScaleSheetLayoutView="100" zoomScalePageLayoutView="0" workbookViewId="0" topLeftCell="A1">
      <selection activeCell="B74" sqref="B74:O74"/>
    </sheetView>
  </sheetViews>
  <sheetFormatPr defaultColWidth="11.421875" defaultRowHeight="15"/>
  <cols>
    <col min="1" max="1" width="0.9921875" style="39" customWidth="1"/>
    <col min="2" max="2" width="19.28125" style="39" customWidth="1"/>
    <col min="3" max="3" width="19.7109375" style="39" customWidth="1"/>
    <col min="4" max="4" width="6.140625" style="39" customWidth="1"/>
    <col min="5" max="5" width="1.57421875" style="39" customWidth="1"/>
    <col min="6" max="6" width="9.00390625" style="39" customWidth="1"/>
    <col min="7" max="7" width="17.8515625" style="39" customWidth="1"/>
    <col min="8" max="8" width="6.140625" style="39" customWidth="1"/>
    <col min="9" max="9" width="2.00390625" style="39" customWidth="1"/>
    <col min="10" max="10" width="11.00390625" style="39" customWidth="1"/>
    <col min="11" max="11" width="4.421875" style="39" customWidth="1"/>
    <col min="12" max="12" width="22.8515625" style="39" customWidth="1"/>
    <col min="13" max="13" width="5.8515625" style="39" customWidth="1"/>
    <col min="14" max="14" width="5.421875" style="39" customWidth="1"/>
    <col min="15" max="15" width="11.28125" style="39" customWidth="1"/>
    <col min="16" max="16" width="1.421875" style="39" customWidth="1"/>
    <col min="17" max="16384" width="11.421875" style="39" customWidth="1"/>
  </cols>
  <sheetData>
    <row r="1" spans="2:24" s="84" customFormat="1" ht="15.75" customHeight="1">
      <c r="B1" s="88" t="s">
        <v>385</v>
      </c>
      <c r="C1" s="88"/>
      <c r="D1" s="88"/>
      <c r="E1" s="88"/>
      <c r="F1" s="88"/>
      <c r="G1" s="88"/>
      <c r="H1" s="126" t="s">
        <v>321</v>
      </c>
      <c r="I1" s="88"/>
      <c r="J1" s="88"/>
      <c r="K1" s="88"/>
      <c r="L1" s="167">
        <f>'Page 1 - Projet'!G38:W38</f>
        <v>0</v>
      </c>
      <c r="M1" s="167"/>
      <c r="N1" s="167"/>
      <c r="O1" s="167"/>
      <c r="P1" s="89"/>
      <c r="Q1" s="88"/>
      <c r="R1" s="89"/>
      <c r="S1" s="88"/>
      <c r="T1" s="88"/>
      <c r="U1" s="88"/>
      <c r="V1" s="88"/>
      <c r="W1" s="88"/>
      <c r="X1" s="88"/>
    </row>
    <row r="2" s="34" customFormat="1" ht="9" customHeight="1"/>
    <row r="3" spans="3:16" ht="6" customHeight="1"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2:15" ht="15.75">
      <c r="B4" s="208" t="s">
        <v>241</v>
      </c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</row>
    <row r="5" spans="2:15" ht="15.75">
      <c r="B5" s="247" t="s">
        <v>242</v>
      </c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</row>
    <row r="6" spans="2:15" ht="27" customHeight="1">
      <c r="B6" s="237">
        <f>IF(G24&lt;&gt;N24,"ATTENTION : LE TOTAL DE RECETTES DOIT ETRE EGAL AU TOTAL DE DEPENSES","")</f>
      </c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</row>
    <row r="8" spans="2:15" ht="15.75">
      <c r="B8" s="196" t="s">
        <v>243</v>
      </c>
      <c r="C8" s="197"/>
      <c r="D8" s="197"/>
      <c r="E8" s="197"/>
      <c r="F8" s="197"/>
      <c r="G8" s="198"/>
      <c r="H8" s="41"/>
      <c r="I8" s="42"/>
      <c r="J8" s="196" t="s">
        <v>244</v>
      </c>
      <c r="K8" s="235"/>
      <c r="L8" s="235"/>
      <c r="M8" s="235"/>
      <c r="N8" s="235"/>
      <c r="O8" s="236"/>
    </row>
    <row r="9" spans="2:15" ht="6.75" customHeight="1">
      <c r="B9" s="114"/>
      <c r="C9" s="115"/>
      <c r="D9" s="115"/>
      <c r="E9" s="115"/>
      <c r="F9" s="115"/>
      <c r="G9" s="115"/>
      <c r="H9" s="41"/>
      <c r="I9" s="42"/>
      <c r="J9" s="114"/>
      <c r="K9" s="118"/>
      <c r="L9" s="118"/>
      <c r="M9" s="118"/>
      <c r="N9" s="118"/>
      <c r="O9" s="119"/>
    </row>
    <row r="10" spans="2:15" ht="15.75">
      <c r="B10" s="41" t="s">
        <v>382</v>
      </c>
      <c r="C10" s="35"/>
      <c r="D10" s="35"/>
      <c r="E10" s="113"/>
      <c r="F10" s="125"/>
      <c r="G10" s="112" t="s">
        <v>355</v>
      </c>
      <c r="H10" s="35"/>
      <c r="I10" s="42"/>
      <c r="J10" s="117"/>
      <c r="K10" s="120"/>
      <c r="L10" s="120"/>
      <c r="M10" s="120"/>
      <c r="N10" s="120"/>
      <c r="O10" s="121"/>
    </row>
    <row r="11" spans="2:15" ht="5.25" customHeight="1">
      <c r="B11" s="117"/>
      <c r="C11" s="116"/>
      <c r="D11" s="116"/>
      <c r="E11" s="116"/>
      <c r="F11" s="116"/>
      <c r="G11" s="116"/>
      <c r="H11" s="41"/>
      <c r="I11" s="42"/>
      <c r="J11" s="122"/>
      <c r="K11" s="123"/>
      <c r="L11" s="123"/>
      <c r="M11" s="123"/>
      <c r="N11" s="123"/>
      <c r="O11" s="124"/>
    </row>
    <row r="12" spans="2:15" ht="15.75">
      <c r="B12" s="43" t="s">
        <v>245</v>
      </c>
      <c r="C12" s="44"/>
      <c r="D12" s="44"/>
      <c r="E12" s="44"/>
      <c r="F12" s="44"/>
      <c r="G12" s="44"/>
      <c r="H12" s="45"/>
      <c r="I12" s="42"/>
      <c r="J12" s="43" t="s">
        <v>356</v>
      </c>
      <c r="K12" s="46"/>
      <c r="L12" s="46"/>
      <c r="M12" s="44"/>
      <c r="N12" s="44"/>
      <c r="O12" s="47"/>
    </row>
    <row r="13" spans="2:15" ht="15.75">
      <c r="B13" s="48" t="s">
        <v>246</v>
      </c>
      <c r="C13" s="34"/>
      <c r="D13" s="34"/>
      <c r="E13" s="34"/>
      <c r="F13" s="34"/>
      <c r="G13" s="34"/>
      <c r="H13" s="45"/>
      <c r="I13" s="42"/>
      <c r="J13" s="244" t="s">
        <v>354</v>
      </c>
      <c r="K13" s="244"/>
      <c r="L13" s="244"/>
      <c r="M13" s="244"/>
      <c r="N13" s="127">
        <f>F10</f>
        <v>0</v>
      </c>
      <c r="O13" s="111" t="s">
        <v>355</v>
      </c>
    </row>
    <row r="14" spans="2:15" ht="15.75">
      <c r="B14" s="45" t="s">
        <v>247</v>
      </c>
      <c r="C14" s="34"/>
      <c r="D14" s="49"/>
      <c r="E14" s="34" t="s">
        <v>310</v>
      </c>
      <c r="F14" s="34"/>
      <c r="G14" s="50">
        <f>D14*70</f>
        <v>0</v>
      </c>
      <c r="H14" s="45"/>
      <c r="I14" s="42"/>
      <c r="J14" s="244" t="s">
        <v>260</v>
      </c>
      <c r="K14" s="244"/>
      <c r="L14" s="244"/>
      <c r="M14" s="244"/>
      <c r="N14" s="227"/>
      <c r="O14" s="228"/>
    </row>
    <row r="15" spans="2:15" ht="15.75">
      <c r="B15" s="51"/>
      <c r="C15" s="52"/>
      <c r="D15" s="52"/>
      <c r="E15" s="52"/>
      <c r="F15" s="52"/>
      <c r="G15" s="52"/>
      <c r="H15" s="45"/>
      <c r="I15" s="42"/>
      <c r="J15" s="244" t="s">
        <v>261</v>
      </c>
      <c r="K15" s="244"/>
      <c r="L15" s="244"/>
      <c r="M15" s="244"/>
      <c r="N15" s="227"/>
      <c r="O15" s="228"/>
    </row>
    <row r="16" spans="2:15" ht="25.5" customHeight="1">
      <c r="B16" s="43" t="s">
        <v>248</v>
      </c>
      <c r="C16" s="44"/>
      <c r="D16" s="44"/>
      <c r="E16" s="44"/>
      <c r="F16" s="44"/>
      <c r="G16" s="44"/>
      <c r="H16" s="45"/>
      <c r="I16" s="42"/>
      <c r="J16" s="43" t="s">
        <v>262</v>
      </c>
      <c r="K16" s="46"/>
      <c r="L16" s="46"/>
      <c r="M16" s="44"/>
      <c r="N16" s="44"/>
      <c r="O16" s="47"/>
    </row>
    <row r="17" spans="2:15" ht="15.75">
      <c r="B17" s="53" t="s">
        <v>286</v>
      </c>
      <c r="C17" s="52"/>
      <c r="D17" s="52"/>
      <c r="E17" s="52"/>
      <c r="F17" s="52"/>
      <c r="G17" s="52"/>
      <c r="H17" s="45"/>
      <c r="I17" s="42"/>
      <c r="J17" s="51"/>
      <c r="K17" s="52"/>
      <c r="L17" s="52"/>
      <c r="M17" s="52"/>
      <c r="N17" s="52"/>
      <c r="O17" s="54"/>
    </row>
    <row r="18" spans="2:15" ht="15.75">
      <c r="B18" s="55" t="s">
        <v>249</v>
      </c>
      <c r="C18" s="83" t="s">
        <v>43</v>
      </c>
      <c r="D18" s="56"/>
      <c r="E18" s="56"/>
      <c r="F18" s="57"/>
      <c r="G18" s="58" t="s">
        <v>265</v>
      </c>
      <c r="H18" s="42"/>
      <c r="I18" s="42"/>
      <c r="J18" s="245" t="s">
        <v>264</v>
      </c>
      <c r="K18" s="246"/>
      <c r="L18" s="246"/>
      <c r="M18" s="246"/>
      <c r="N18" s="238" t="s">
        <v>265</v>
      </c>
      <c r="O18" s="239"/>
    </row>
    <row r="19" spans="2:15" ht="15.75">
      <c r="B19" s="59"/>
      <c r="C19" s="60"/>
      <c r="D19" s="61"/>
      <c r="E19" s="61"/>
      <c r="F19" s="62"/>
      <c r="G19" s="63"/>
      <c r="H19" s="42"/>
      <c r="I19" s="42"/>
      <c r="J19" s="224" t="s">
        <v>411</v>
      </c>
      <c r="K19" s="225"/>
      <c r="L19" s="225"/>
      <c r="M19" s="225"/>
      <c r="N19" s="227"/>
      <c r="O19" s="228"/>
    </row>
    <row r="20" spans="2:15" ht="15.75">
      <c r="B20" s="59"/>
      <c r="C20" s="60"/>
      <c r="D20" s="61"/>
      <c r="E20" s="61"/>
      <c r="F20" s="62"/>
      <c r="G20" s="63"/>
      <c r="H20" s="42"/>
      <c r="I20" s="42"/>
      <c r="J20" s="224" t="s">
        <v>412</v>
      </c>
      <c r="K20" s="225"/>
      <c r="L20" s="225"/>
      <c r="M20" s="225"/>
      <c r="N20" s="227"/>
      <c r="O20" s="228"/>
    </row>
    <row r="21" spans="2:15" ht="15.75">
      <c r="B21" s="59"/>
      <c r="C21" s="60"/>
      <c r="D21" s="61"/>
      <c r="E21" s="61"/>
      <c r="F21" s="62"/>
      <c r="G21" s="63"/>
      <c r="H21" s="42"/>
      <c r="I21" s="42"/>
      <c r="J21" s="224" t="s">
        <v>393</v>
      </c>
      <c r="K21" s="225"/>
      <c r="L21" s="225"/>
      <c r="M21" s="225"/>
      <c r="N21" s="227"/>
      <c r="O21" s="228"/>
    </row>
    <row r="22" spans="2:15" ht="15.75">
      <c r="B22" s="59"/>
      <c r="C22" s="60"/>
      <c r="D22" s="61"/>
      <c r="E22" s="61"/>
      <c r="F22" s="62"/>
      <c r="G22" s="63"/>
      <c r="H22" s="42"/>
      <c r="I22" s="42"/>
      <c r="J22" s="240" t="s">
        <v>284</v>
      </c>
      <c r="K22" s="241"/>
      <c r="L22" s="241"/>
      <c r="M22" s="241"/>
      <c r="N22" s="229"/>
      <c r="O22" s="230"/>
    </row>
    <row r="23" spans="2:15" ht="15.75">
      <c r="B23" s="59"/>
      <c r="C23" s="60"/>
      <c r="D23" s="61"/>
      <c r="E23" s="61"/>
      <c r="F23" s="62"/>
      <c r="G23" s="63"/>
      <c r="H23" s="42"/>
      <c r="I23" s="42"/>
      <c r="J23" s="242"/>
      <c r="K23" s="243"/>
      <c r="L23" s="243"/>
      <c r="M23" s="243"/>
      <c r="N23" s="231"/>
      <c r="O23" s="232"/>
    </row>
    <row r="24" spans="2:15" ht="15.75">
      <c r="B24" s="196" t="s">
        <v>250</v>
      </c>
      <c r="C24" s="197"/>
      <c r="D24" s="197"/>
      <c r="E24" s="197"/>
      <c r="F24" s="198"/>
      <c r="G24" s="64">
        <f>SUM(G19:G23)+G14</f>
        <v>0</v>
      </c>
      <c r="H24" s="42"/>
      <c r="I24" s="42"/>
      <c r="J24" s="213" t="s">
        <v>263</v>
      </c>
      <c r="K24" s="214"/>
      <c r="L24" s="214"/>
      <c r="M24" s="214"/>
      <c r="N24" s="233">
        <f>SUM(N19:N23)+N14+N15</f>
        <v>0</v>
      </c>
      <c r="O24" s="234"/>
    </row>
    <row r="26" spans="2:15" ht="15.75">
      <c r="B26" s="212" t="s">
        <v>266</v>
      </c>
      <c r="C26" s="212"/>
      <c r="D26" s="65"/>
      <c r="E26" s="212" t="s">
        <v>267</v>
      </c>
      <c r="F26" s="212"/>
      <c r="G26" s="212"/>
      <c r="H26" s="212"/>
      <c r="I26" s="212"/>
      <c r="J26" s="212"/>
      <c r="L26" s="212" t="s">
        <v>380</v>
      </c>
      <c r="M26" s="212"/>
      <c r="N26" s="212"/>
      <c r="O26" s="212"/>
    </row>
    <row r="27" spans="2:13" ht="15">
      <c r="B27" s="39" t="s">
        <v>46</v>
      </c>
      <c r="C27" s="39" t="s">
        <v>47</v>
      </c>
      <c r="E27" s="226" t="s">
        <v>46</v>
      </c>
      <c r="F27" s="226"/>
      <c r="G27" s="226"/>
      <c r="H27" s="30" t="s">
        <v>47</v>
      </c>
      <c r="I27" s="30"/>
      <c r="J27" s="30"/>
      <c r="K27" s="30"/>
      <c r="L27" s="39" t="s">
        <v>46</v>
      </c>
      <c r="M27" s="39" t="s">
        <v>47</v>
      </c>
    </row>
    <row r="28" spans="2:15" ht="15">
      <c r="B28" s="59"/>
      <c r="C28" s="59"/>
      <c r="D28" s="30"/>
      <c r="E28" s="188"/>
      <c r="F28" s="188"/>
      <c r="G28" s="188"/>
      <c r="H28" s="182"/>
      <c r="I28" s="183"/>
      <c r="J28" s="184"/>
      <c r="K28" s="30"/>
      <c r="L28" s="59"/>
      <c r="M28" s="188"/>
      <c r="N28" s="188"/>
      <c r="O28" s="188"/>
    </row>
    <row r="29" spans="2:15" ht="6" customHeight="1"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66"/>
      <c r="N29" s="66"/>
      <c r="O29" s="66"/>
    </row>
    <row r="30" spans="2:15" ht="15">
      <c r="B30" s="67" t="s">
        <v>268</v>
      </c>
      <c r="C30" s="59"/>
      <c r="D30" s="30"/>
      <c r="E30" s="211" t="s">
        <v>268</v>
      </c>
      <c r="F30" s="211"/>
      <c r="G30" s="211"/>
      <c r="H30" s="188"/>
      <c r="I30" s="188"/>
      <c r="J30" s="188"/>
      <c r="K30" s="30"/>
      <c r="L30" s="67" t="s">
        <v>268</v>
      </c>
      <c r="M30" s="188"/>
      <c r="N30" s="188"/>
      <c r="O30" s="188"/>
    </row>
    <row r="31" spans="3:15" ht="6.75" customHeight="1">
      <c r="C31" s="30"/>
      <c r="D31" s="30"/>
      <c r="E31" s="30"/>
      <c r="F31" s="30"/>
      <c r="G31" s="30"/>
      <c r="H31" s="30"/>
      <c r="I31" s="68"/>
      <c r="J31" s="68"/>
      <c r="K31" s="68"/>
      <c r="M31" s="69"/>
      <c r="N31" s="97"/>
      <c r="O31" s="69"/>
    </row>
    <row r="32" spans="2:15" ht="15">
      <c r="B32" s="204" t="s">
        <v>269</v>
      </c>
      <c r="C32" s="204"/>
      <c r="E32" s="204" t="s">
        <v>269</v>
      </c>
      <c r="F32" s="204"/>
      <c r="G32" s="204"/>
      <c r="H32" s="204"/>
      <c r="I32" s="204"/>
      <c r="J32" s="204"/>
      <c r="K32" s="30"/>
      <c r="L32" s="204" t="s">
        <v>269</v>
      </c>
      <c r="M32" s="204"/>
      <c r="N32" s="204"/>
      <c r="O32" s="204"/>
    </row>
    <row r="33" spans="2:15" ht="15">
      <c r="B33" s="188"/>
      <c r="C33" s="188"/>
      <c r="D33" s="70"/>
      <c r="E33" s="215"/>
      <c r="F33" s="216"/>
      <c r="G33" s="216"/>
      <c r="H33" s="216"/>
      <c r="I33" s="216"/>
      <c r="J33" s="217"/>
      <c r="K33" s="66"/>
      <c r="L33" s="188"/>
      <c r="M33" s="188"/>
      <c r="N33" s="188"/>
      <c r="O33" s="188"/>
    </row>
    <row r="34" spans="2:15" ht="15">
      <c r="B34" s="188"/>
      <c r="C34" s="188"/>
      <c r="D34" s="70"/>
      <c r="E34" s="218"/>
      <c r="F34" s="219"/>
      <c r="G34" s="219"/>
      <c r="H34" s="219"/>
      <c r="I34" s="219"/>
      <c r="J34" s="220"/>
      <c r="K34" s="66"/>
      <c r="L34" s="188"/>
      <c r="M34" s="188"/>
      <c r="N34" s="188"/>
      <c r="O34" s="188"/>
    </row>
    <row r="35" spans="2:15" ht="15">
      <c r="B35" s="188"/>
      <c r="C35" s="188"/>
      <c r="D35" s="70"/>
      <c r="E35" s="218"/>
      <c r="F35" s="219"/>
      <c r="G35" s="219"/>
      <c r="H35" s="219"/>
      <c r="I35" s="219"/>
      <c r="J35" s="220"/>
      <c r="K35" s="66"/>
      <c r="L35" s="188"/>
      <c r="M35" s="188"/>
      <c r="N35" s="188"/>
      <c r="O35" s="188"/>
    </row>
    <row r="36" spans="2:15" ht="15">
      <c r="B36" s="188"/>
      <c r="C36" s="188"/>
      <c r="D36" s="70"/>
      <c r="E36" s="221"/>
      <c r="F36" s="222"/>
      <c r="G36" s="222"/>
      <c r="H36" s="222"/>
      <c r="I36" s="222"/>
      <c r="J36" s="223"/>
      <c r="K36" s="66"/>
      <c r="L36" s="188"/>
      <c r="M36" s="188"/>
      <c r="N36" s="188"/>
      <c r="O36" s="188"/>
    </row>
    <row r="38" spans="2:15" ht="15.75">
      <c r="B38" s="208" t="s">
        <v>357</v>
      </c>
      <c r="C38" s="208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</row>
    <row r="39" spans="2:15" ht="14.25" customHeight="1"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71" t="s">
        <v>268</v>
      </c>
      <c r="M39" s="182"/>
      <c r="N39" s="183"/>
      <c r="O39" s="184"/>
    </row>
    <row r="40" spans="2:15" ht="15">
      <c r="B40" s="188"/>
      <c r="C40" s="188"/>
      <c r="D40" s="188"/>
      <c r="E40" s="188"/>
      <c r="F40" s="188"/>
      <c r="G40" s="188"/>
      <c r="H40" s="188"/>
      <c r="I40" s="188"/>
      <c r="J40" s="188"/>
      <c r="K40" s="188"/>
      <c r="L40" s="204" t="s">
        <v>269</v>
      </c>
      <c r="M40" s="204"/>
      <c r="N40" s="204"/>
      <c r="O40" s="204"/>
    </row>
    <row r="41" spans="2:15" ht="15">
      <c r="B41" s="188"/>
      <c r="C41" s="188"/>
      <c r="D41" s="188"/>
      <c r="E41" s="188"/>
      <c r="F41" s="188"/>
      <c r="G41" s="188"/>
      <c r="H41" s="188"/>
      <c r="I41" s="188"/>
      <c r="J41" s="188"/>
      <c r="K41" s="188"/>
      <c r="L41" s="184"/>
      <c r="M41" s="188"/>
      <c r="N41" s="188"/>
      <c r="O41" s="188"/>
    </row>
    <row r="42" spans="2:15" ht="15">
      <c r="B42" s="188"/>
      <c r="C42" s="188"/>
      <c r="D42" s="188"/>
      <c r="E42" s="188"/>
      <c r="F42" s="188"/>
      <c r="G42" s="188"/>
      <c r="H42" s="188"/>
      <c r="I42" s="188"/>
      <c r="J42" s="188"/>
      <c r="K42" s="188"/>
      <c r="L42" s="184"/>
      <c r="M42" s="188"/>
      <c r="N42" s="188"/>
      <c r="O42" s="188"/>
    </row>
    <row r="43" spans="2:15" ht="15">
      <c r="B43" s="188"/>
      <c r="C43" s="188"/>
      <c r="D43" s="188"/>
      <c r="E43" s="188"/>
      <c r="F43" s="188"/>
      <c r="G43" s="188"/>
      <c r="H43" s="188"/>
      <c r="I43" s="188"/>
      <c r="J43" s="188"/>
      <c r="K43" s="188"/>
      <c r="L43" s="184"/>
      <c r="M43" s="188"/>
      <c r="N43" s="188"/>
      <c r="O43" s="188"/>
    </row>
    <row r="44" spans="2:15" ht="15">
      <c r="B44" s="188"/>
      <c r="C44" s="188"/>
      <c r="D44" s="188"/>
      <c r="E44" s="188"/>
      <c r="F44" s="188"/>
      <c r="G44" s="188"/>
      <c r="H44" s="188"/>
      <c r="I44" s="188"/>
      <c r="J44" s="188"/>
      <c r="K44" s="188"/>
      <c r="L44" s="184"/>
      <c r="M44" s="188"/>
      <c r="N44" s="188"/>
      <c r="O44" s="188"/>
    </row>
    <row r="46" spans="2:15" ht="15.75">
      <c r="B46" s="208" t="s">
        <v>270</v>
      </c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</row>
    <row r="47" spans="2:15" ht="15"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71" t="s">
        <v>268</v>
      </c>
      <c r="M47" s="182"/>
      <c r="N47" s="183"/>
      <c r="O47" s="184"/>
    </row>
    <row r="48" spans="2:15" ht="15">
      <c r="B48" s="188"/>
      <c r="C48" s="188"/>
      <c r="D48" s="188"/>
      <c r="E48" s="188"/>
      <c r="F48" s="188"/>
      <c r="G48" s="188"/>
      <c r="H48" s="188"/>
      <c r="I48" s="188"/>
      <c r="J48" s="188"/>
      <c r="K48" s="188"/>
      <c r="L48" s="204" t="s">
        <v>269</v>
      </c>
      <c r="M48" s="204"/>
      <c r="N48" s="204"/>
      <c r="O48" s="204"/>
    </row>
    <row r="49" spans="2:15" ht="15">
      <c r="B49" s="188"/>
      <c r="C49" s="188"/>
      <c r="D49" s="188"/>
      <c r="E49" s="188"/>
      <c r="F49" s="188"/>
      <c r="G49" s="188"/>
      <c r="H49" s="188"/>
      <c r="I49" s="188"/>
      <c r="J49" s="188"/>
      <c r="K49" s="188"/>
      <c r="L49" s="184"/>
      <c r="M49" s="188"/>
      <c r="N49" s="188"/>
      <c r="O49" s="188"/>
    </row>
    <row r="50" spans="2:15" ht="15">
      <c r="B50" s="188"/>
      <c r="C50" s="188"/>
      <c r="D50" s="188"/>
      <c r="E50" s="188"/>
      <c r="F50" s="188"/>
      <c r="G50" s="188"/>
      <c r="H50" s="188"/>
      <c r="I50" s="188"/>
      <c r="J50" s="188"/>
      <c r="K50" s="188"/>
      <c r="L50" s="184"/>
      <c r="M50" s="188"/>
      <c r="N50" s="188"/>
      <c r="O50" s="188"/>
    </row>
    <row r="51" spans="2:15" ht="15">
      <c r="B51" s="188"/>
      <c r="C51" s="188"/>
      <c r="D51" s="188"/>
      <c r="E51" s="188"/>
      <c r="F51" s="188"/>
      <c r="G51" s="188"/>
      <c r="H51" s="188"/>
      <c r="I51" s="188"/>
      <c r="J51" s="188"/>
      <c r="K51" s="188"/>
      <c r="L51" s="184"/>
      <c r="M51" s="188"/>
      <c r="N51" s="188"/>
      <c r="O51" s="188"/>
    </row>
    <row r="52" spans="2:15" ht="15">
      <c r="B52" s="188"/>
      <c r="C52" s="188"/>
      <c r="D52" s="188"/>
      <c r="E52" s="188"/>
      <c r="F52" s="188"/>
      <c r="G52" s="188"/>
      <c r="H52" s="188"/>
      <c r="I52" s="188"/>
      <c r="J52" s="188"/>
      <c r="K52" s="188"/>
      <c r="L52" s="184"/>
      <c r="M52" s="188"/>
      <c r="N52" s="188"/>
      <c r="O52" s="188"/>
    </row>
    <row r="54" spans="2:15" ht="15.75">
      <c r="B54" s="208" t="s">
        <v>271</v>
      </c>
      <c r="C54" s="208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8"/>
    </row>
    <row r="55" spans="2:15" ht="16.5" customHeight="1">
      <c r="B55" s="188"/>
      <c r="C55" s="188"/>
      <c r="D55" s="188"/>
      <c r="E55" s="188"/>
      <c r="F55" s="188"/>
      <c r="G55" s="188"/>
      <c r="H55" s="188"/>
      <c r="I55" s="188"/>
      <c r="J55" s="188"/>
      <c r="K55" s="188"/>
      <c r="L55" s="71" t="s">
        <v>268</v>
      </c>
      <c r="M55" s="182"/>
      <c r="N55" s="183"/>
      <c r="O55" s="184"/>
    </row>
    <row r="56" spans="2:15" ht="15">
      <c r="B56" s="188"/>
      <c r="C56" s="188"/>
      <c r="D56" s="188"/>
      <c r="E56" s="188"/>
      <c r="F56" s="188"/>
      <c r="G56" s="188"/>
      <c r="H56" s="188"/>
      <c r="I56" s="188"/>
      <c r="J56" s="188"/>
      <c r="K56" s="188"/>
      <c r="L56" s="204" t="s">
        <v>269</v>
      </c>
      <c r="M56" s="204"/>
      <c r="N56" s="204"/>
      <c r="O56" s="204"/>
    </row>
    <row r="57" spans="2:15" ht="15">
      <c r="B57" s="188"/>
      <c r="C57" s="188"/>
      <c r="D57" s="188"/>
      <c r="E57" s="188"/>
      <c r="F57" s="188"/>
      <c r="G57" s="188"/>
      <c r="H57" s="188"/>
      <c r="I57" s="188"/>
      <c r="J57" s="188"/>
      <c r="K57" s="188"/>
      <c r="L57" s="184"/>
      <c r="M57" s="188"/>
      <c r="N57" s="188"/>
      <c r="O57" s="188"/>
    </row>
    <row r="58" spans="2:15" ht="15"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4"/>
      <c r="M58" s="188"/>
      <c r="N58" s="188"/>
      <c r="O58" s="188"/>
    </row>
    <row r="59" spans="2:15" ht="15">
      <c r="B59" s="188"/>
      <c r="C59" s="188"/>
      <c r="D59" s="188"/>
      <c r="E59" s="188"/>
      <c r="F59" s="188"/>
      <c r="G59" s="188"/>
      <c r="H59" s="188"/>
      <c r="I59" s="188"/>
      <c r="J59" s="188"/>
      <c r="K59" s="188"/>
      <c r="L59" s="184"/>
      <c r="M59" s="188"/>
      <c r="N59" s="188"/>
      <c r="O59" s="188"/>
    </row>
    <row r="60" spans="2:15" ht="15"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4"/>
      <c r="M60" s="188"/>
      <c r="N60" s="188"/>
      <c r="O60" s="188"/>
    </row>
    <row r="62" spans="2:15" ht="15.75">
      <c r="B62" s="208" t="s">
        <v>272</v>
      </c>
      <c r="C62" s="208"/>
      <c r="D62" s="208"/>
      <c r="E62" s="208"/>
      <c r="F62" s="208"/>
      <c r="G62" s="208"/>
      <c r="H62" s="208"/>
      <c r="I62" s="208"/>
      <c r="J62" s="208"/>
      <c r="K62" s="208"/>
      <c r="L62" s="208"/>
      <c r="M62" s="208"/>
      <c r="N62" s="208"/>
      <c r="O62" s="208"/>
    </row>
    <row r="63" spans="2:15" ht="15">
      <c r="B63" s="72" t="s">
        <v>358</v>
      </c>
      <c r="C63" s="73"/>
      <c r="D63" s="73"/>
      <c r="E63" s="73" t="s">
        <v>273</v>
      </c>
      <c r="F63" s="73"/>
      <c r="G63" s="73"/>
      <c r="H63" s="73"/>
      <c r="I63" s="73"/>
      <c r="J63" s="73"/>
      <c r="K63" s="73" t="s">
        <v>274</v>
      </c>
      <c r="L63" s="73"/>
      <c r="M63" s="73"/>
      <c r="N63" s="73"/>
      <c r="O63" s="74"/>
    </row>
    <row r="64" spans="2:15" ht="15">
      <c r="B64" s="75" t="s">
        <v>359</v>
      </c>
      <c r="C64" s="30"/>
      <c r="D64" s="30"/>
      <c r="E64" s="30" t="s">
        <v>287</v>
      </c>
      <c r="F64" s="30"/>
      <c r="G64" s="30"/>
      <c r="H64" s="30"/>
      <c r="I64" s="30"/>
      <c r="J64" s="30"/>
      <c r="K64" s="30" t="s">
        <v>275</v>
      </c>
      <c r="L64" s="30"/>
      <c r="M64" s="30"/>
      <c r="N64" s="30"/>
      <c r="O64" s="76"/>
    </row>
    <row r="65" spans="2:15" ht="15">
      <c r="B65" s="77"/>
      <c r="C65" s="78"/>
      <c r="D65" s="78"/>
      <c r="E65" s="78"/>
      <c r="F65" s="78"/>
      <c r="G65" s="78"/>
      <c r="H65" s="78"/>
      <c r="I65" s="78"/>
      <c r="J65" s="78"/>
      <c r="K65" s="78" t="s">
        <v>276</v>
      </c>
      <c r="L65" s="78"/>
      <c r="M65" s="78"/>
      <c r="N65" s="78"/>
      <c r="O65" s="79"/>
    </row>
    <row r="67" spans="2:15" ht="30.75" customHeight="1">
      <c r="B67" s="210" t="s">
        <v>285</v>
      </c>
      <c r="C67" s="177"/>
      <c r="D67" s="177"/>
      <c r="E67" s="177"/>
      <c r="F67" s="177"/>
      <c r="G67" s="177"/>
      <c r="H67" s="177"/>
      <c r="I67" s="177"/>
      <c r="J67" s="177"/>
      <c r="K67" s="177"/>
      <c r="L67" s="177"/>
      <c r="M67" s="177"/>
      <c r="N67" s="177"/>
      <c r="O67" s="178"/>
    </row>
    <row r="68" spans="2:15" ht="15">
      <c r="B68" s="205" t="str">
        <f>IF('Page 1 - Projet'!$B$25&lt;&gt;"",VLOOKUP('Page 1 - Projet'!$B$25,Inspection!$A$2:$C$19,3),Inspection!C10)</f>
        <v>A Madame Dominique MASSABUAU, IEN-ET/EG, dominique.massabuau@ac-toulouse.fr</v>
      </c>
      <c r="C68" s="206"/>
      <c r="D68" s="206"/>
      <c r="E68" s="206"/>
      <c r="F68" s="206"/>
      <c r="G68" s="206"/>
      <c r="H68" s="206"/>
      <c r="I68" s="206"/>
      <c r="J68" s="206"/>
      <c r="K68" s="206"/>
      <c r="L68" s="206"/>
      <c r="M68" s="206"/>
      <c r="N68" s="206"/>
      <c r="O68" s="207"/>
    </row>
    <row r="69" spans="2:15" ht="15">
      <c r="B69" s="205" t="s">
        <v>315</v>
      </c>
      <c r="C69" s="206"/>
      <c r="D69" s="206"/>
      <c r="E69" s="206"/>
      <c r="F69" s="206"/>
      <c r="G69" s="206"/>
      <c r="H69" s="206"/>
      <c r="I69" s="206"/>
      <c r="J69" s="206"/>
      <c r="K69" s="206"/>
      <c r="L69" s="206"/>
      <c r="M69" s="206"/>
      <c r="N69" s="206"/>
      <c r="O69" s="207"/>
    </row>
    <row r="70" spans="2:15" ht="15">
      <c r="B70" s="205" t="s">
        <v>383</v>
      </c>
      <c r="C70" s="206"/>
      <c r="D70" s="206"/>
      <c r="E70" s="206"/>
      <c r="F70" s="206"/>
      <c r="G70" s="206"/>
      <c r="H70" s="206"/>
      <c r="I70" s="206"/>
      <c r="J70" s="206"/>
      <c r="K70" s="206"/>
      <c r="L70" s="206"/>
      <c r="M70" s="206"/>
      <c r="N70" s="206"/>
      <c r="O70" s="207"/>
    </row>
    <row r="71" spans="2:15" ht="15">
      <c r="B71" s="205" t="s">
        <v>277</v>
      </c>
      <c r="C71" s="206"/>
      <c r="D71" s="206"/>
      <c r="E71" s="206"/>
      <c r="F71" s="206"/>
      <c r="G71" s="206"/>
      <c r="H71" s="206"/>
      <c r="I71" s="206"/>
      <c r="J71" s="206"/>
      <c r="K71" s="206"/>
      <c r="L71" s="206"/>
      <c r="M71" s="206"/>
      <c r="N71" s="206"/>
      <c r="O71" s="207"/>
    </row>
    <row r="72" spans="2:15" ht="15">
      <c r="B72" s="205" t="s">
        <v>278</v>
      </c>
      <c r="C72" s="206"/>
      <c r="D72" s="206"/>
      <c r="E72" s="206"/>
      <c r="F72" s="206"/>
      <c r="G72" s="206"/>
      <c r="H72" s="206"/>
      <c r="I72" s="206"/>
      <c r="J72" s="206"/>
      <c r="K72" s="206"/>
      <c r="L72" s="206"/>
      <c r="M72" s="206"/>
      <c r="N72" s="206"/>
      <c r="O72" s="207"/>
    </row>
    <row r="74" spans="2:15" ht="155.25" customHeight="1">
      <c r="B74" s="209" t="s">
        <v>502</v>
      </c>
      <c r="C74" s="209"/>
      <c r="D74" s="209"/>
      <c r="E74" s="209"/>
      <c r="F74" s="209"/>
      <c r="G74" s="209"/>
      <c r="H74" s="209"/>
      <c r="I74" s="209"/>
      <c r="J74" s="209"/>
      <c r="K74" s="209"/>
      <c r="L74" s="209"/>
      <c r="M74" s="209"/>
      <c r="N74" s="209"/>
      <c r="O74" s="209"/>
    </row>
    <row r="75" ht="6.75" customHeight="1"/>
  </sheetData>
  <sheetProtection selectLockedCells="1"/>
  <mergeCells count="64">
    <mergeCell ref="L1:O1"/>
    <mergeCell ref="J21:M21"/>
    <mergeCell ref="J22:M22"/>
    <mergeCell ref="J23:M23"/>
    <mergeCell ref="J13:M13"/>
    <mergeCell ref="J14:M14"/>
    <mergeCell ref="J15:M15"/>
    <mergeCell ref="J18:M18"/>
    <mergeCell ref="B5:O5"/>
    <mergeCell ref="B4:O4"/>
    <mergeCell ref="J8:O8"/>
    <mergeCell ref="B6:O6"/>
    <mergeCell ref="B8:G8"/>
    <mergeCell ref="N18:O18"/>
    <mergeCell ref="N14:O14"/>
    <mergeCell ref="N15:O15"/>
    <mergeCell ref="J20:M20"/>
    <mergeCell ref="E27:G27"/>
    <mergeCell ref="N19:O19"/>
    <mergeCell ref="N20:O20"/>
    <mergeCell ref="N21:O21"/>
    <mergeCell ref="E28:G28"/>
    <mergeCell ref="N22:O23"/>
    <mergeCell ref="N24:O24"/>
    <mergeCell ref="J19:M19"/>
    <mergeCell ref="E30:G30"/>
    <mergeCell ref="E26:J26"/>
    <mergeCell ref="J24:M24"/>
    <mergeCell ref="B24:F24"/>
    <mergeCell ref="B33:C36"/>
    <mergeCell ref="L33:O36"/>
    <mergeCell ref="E33:J36"/>
    <mergeCell ref="B26:C26"/>
    <mergeCell ref="L26:O26"/>
    <mergeCell ref="H28:J28"/>
    <mergeCell ref="H30:J30"/>
    <mergeCell ref="M28:O28"/>
    <mergeCell ref="M30:O30"/>
    <mergeCell ref="B72:O72"/>
    <mergeCell ref="B74:O74"/>
    <mergeCell ref="B62:O62"/>
    <mergeCell ref="B67:O67"/>
    <mergeCell ref="B68:O68"/>
    <mergeCell ref="B69:O69"/>
    <mergeCell ref="B70:O70"/>
    <mergeCell ref="B47:K52"/>
    <mergeCell ref="M47:O47"/>
    <mergeCell ref="L48:O48"/>
    <mergeCell ref="L49:O52"/>
    <mergeCell ref="B38:O38"/>
    <mergeCell ref="L41:O44"/>
    <mergeCell ref="B39:K44"/>
    <mergeCell ref="M39:O39"/>
    <mergeCell ref="L40:O40"/>
    <mergeCell ref="B32:C32"/>
    <mergeCell ref="E32:J32"/>
    <mergeCell ref="L32:O32"/>
    <mergeCell ref="B71:O71"/>
    <mergeCell ref="B54:O54"/>
    <mergeCell ref="B55:K60"/>
    <mergeCell ref="M55:O55"/>
    <mergeCell ref="L56:O56"/>
    <mergeCell ref="L57:O60"/>
    <mergeCell ref="B46:O46"/>
  </mergeCells>
  <conditionalFormatting sqref="G24">
    <cfRule type="cellIs" priority="3" dxfId="0" operator="notEqual" stopIfTrue="1">
      <formula>$N$24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fitToHeight="1" fitToWidth="1" horizontalDpi="300" verticalDpi="3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97"/>
  <sheetViews>
    <sheetView zoomScalePageLayoutView="0" workbookViewId="0" topLeftCell="A61">
      <selection activeCell="A61" sqref="A1:IV16384"/>
    </sheetView>
  </sheetViews>
  <sheetFormatPr defaultColWidth="11.421875" defaultRowHeight="15"/>
  <cols>
    <col min="1" max="1" width="20.00390625" style="0" customWidth="1"/>
    <col min="2" max="2" width="4.00390625" style="0" customWidth="1"/>
    <col min="3" max="3" width="12.57421875" style="0" bestFit="1" customWidth="1"/>
    <col min="4" max="4" width="4.57421875" style="0" customWidth="1"/>
    <col min="5" max="5" width="22.140625" style="0" customWidth="1"/>
    <col min="6" max="6" width="3.57421875" style="0" customWidth="1"/>
    <col min="7" max="7" width="23.57421875" style="0" customWidth="1"/>
    <col min="9" max="9" width="6.00390625" style="0" customWidth="1"/>
    <col min="13" max="13" width="4.7109375" style="0" customWidth="1"/>
  </cols>
  <sheetData>
    <row r="1" ht="15.75" thickBot="1"/>
    <row r="2" spans="1:12" ht="15">
      <c r="A2" s="254" t="s">
        <v>0</v>
      </c>
      <c r="B2" s="262"/>
      <c r="C2" s="262"/>
      <c r="D2" s="262"/>
      <c r="E2" s="262"/>
      <c r="F2" s="262"/>
      <c r="G2" s="262"/>
      <c r="H2" s="263"/>
      <c r="J2" s="254" t="s">
        <v>9</v>
      </c>
      <c r="K2" s="261"/>
      <c r="L2" s="255"/>
    </row>
    <row r="3" spans="1:12" ht="15">
      <c r="A3" s="265" t="s">
        <v>221</v>
      </c>
      <c r="B3" s="266"/>
      <c r="C3" s="266"/>
      <c r="D3" s="266"/>
      <c r="E3" s="266"/>
      <c r="F3" s="266"/>
      <c r="G3" s="266"/>
      <c r="H3" s="267"/>
      <c r="J3" s="256" t="s">
        <v>222</v>
      </c>
      <c r="K3" s="264"/>
      <c r="L3" s="257"/>
    </row>
    <row r="4" spans="1:12" ht="15">
      <c r="A4" s="248" t="s">
        <v>341</v>
      </c>
      <c r="B4" s="249"/>
      <c r="C4" s="249"/>
      <c r="D4" s="249"/>
      <c r="E4" s="249"/>
      <c r="F4" s="249"/>
      <c r="G4" s="249"/>
      <c r="H4" s="250"/>
      <c r="J4" s="248" t="s">
        <v>10</v>
      </c>
      <c r="K4" s="249"/>
      <c r="L4" s="250"/>
    </row>
    <row r="5" spans="1:12" ht="15">
      <c r="A5" s="248" t="s">
        <v>1</v>
      </c>
      <c r="B5" s="249"/>
      <c r="C5" s="249"/>
      <c r="D5" s="249"/>
      <c r="E5" s="249"/>
      <c r="F5" s="249"/>
      <c r="G5" s="249"/>
      <c r="H5" s="250"/>
      <c r="J5" s="248" t="s">
        <v>28</v>
      </c>
      <c r="K5" s="249"/>
      <c r="L5" s="250"/>
    </row>
    <row r="6" spans="1:12" ht="15">
      <c r="A6" s="248" t="s">
        <v>2</v>
      </c>
      <c r="B6" s="249"/>
      <c r="C6" s="249"/>
      <c r="D6" s="249"/>
      <c r="E6" s="249"/>
      <c r="F6" s="249"/>
      <c r="G6" s="249"/>
      <c r="H6" s="250"/>
      <c r="J6" s="248" t="s">
        <v>394</v>
      </c>
      <c r="K6" s="249"/>
      <c r="L6" s="250"/>
    </row>
    <row r="7" spans="1:12" ht="15">
      <c r="A7" s="248" t="s">
        <v>3</v>
      </c>
      <c r="B7" s="249"/>
      <c r="C7" s="249"/>
      <c r="D7" s="249"/>
      <c r="E7" s="249"/>
      <c r="F7" s="249"/>
      <c r="G7" s="249"/>
      <c r="H7" s="250"/>
      <c r="J7" s="248" t="s">
        <v>363</v>
      </c>
      <c r="K7" s="249"/>
      <c r="L7" s="250"/>
    </row>
    <row r="8" spans="1:12" ht="15">
      <c r="A8" s="248" t="s">
        <v>432</v>
      </c>
      <c r="B8" s="249"/>
      <c r="C8" s="249"/>
      <c r="D8" s="249"/>
      <c r="E8" s="249"/>
      <c r="F8" s="249"/>
      <c r="G8" s="249"/>
      <c r="H8" s="250"/>
      <c r="J8" s="248" t="s">
        <v>11</v>
      </c>
      <c r="K8" s="249"/>
      <c r="L8" s="250"/>
    </row>
    <row r="9" spans="1:12" ht="15">
      <c r="A9" s="248" t="s">
        <v>5</v>
      </c>
      <c r="B9" s="249"/>
      <c r="C9" s="249"/>
      <c r="D9" s="249"/>
      <c r="E9" s="249"/>
      <c r="F9" s="249"/>
      <c r="G9" s="249"/>
      <c r="H9" s="250"/>
      <c r="J9" s="248" t="s">
        <v>12</v>
      </c>
      <c r="K9" s="249"/>
      <c r="L9" s="250"/>
    </row>
    <row r="10" spans="1:12" ht="15">
      <c r="A10" s="248" t="s">
        <v>6</v>
      </c>
      <c r="B10" s="249"/>
      <c r="C10" s="249"/>
      <c r="D10" s="249"/>
      <c r="E10" s="249"/>
      <c r="F10" s="249"/>
      <c r="G10" s="249"/>
      <c r="H10" s="250"/>
      <c r="J10" s="248" t="s">
        <v>13</v>
      </c>
      <c r="K10" s="249"/>
      <c r="L10" s="250"/>
    </row>
    <row r="11" spans="1:12" ht="15">
      <c r="A11" s="248" t="s">
        <v>7</v>
      </c>
      <c r="B11" s="249"/>
      <c r="C11" s="249"/>
      <c r="D11" s="249"/>
      <c r="E11" s="249"/>
      <c r="F11" s="249"/>
      <c r="G11" s="249"/>
      <c r="H11" s="250"/>
      <c r="J11" s="248" t="s">
        <v>14</v>
      </c>
      <c r="K11" s="249"/>
      <c r="L11" s="250"/>
    </row>
    <row r="12" spans="1:12" ht="15.75" thickBot="1">
      <c r="A12" s="251" t="s">
        <v>8</v>
      </c>
      <c r="B12" s="252"/>
      <c r="C12" s="252"/>
      <c r="D12" s="252"/>
      <c r="E12" s="252"/>
      <c r="F12" s="252"/>
      <c r="G12" s="252"/>
      <c r="H12" s="253"/>
      <c r="J12" s="248" t="s">
        <v>15</v>
      </c>
      <c r="K12" s="249"/>
      <c r="L12" s="250"/>
    </row>
    <row r="13" spans="10:12" ht="15.75" thickBot="1">
      <c r="J13" s="248" t="s">
        <v>16</v>
      </c>
      <c r="K13" s="249"/>
      <c r="L13" s="250"/>
    </row>
    <row r="14" spans="1:12" ht="15">
      <c r="A14" s="254" t="s">
        <v>21</v>
      </c>
      <c r="B14" s="255"/>
      <c r="E14" s="3"/>
      <c r="G14" s="3"/>
      <c r="J14" s="248" t="s">
        <v>17</v>
      </c>
      <c r="K14" s="249"/>
      <c r="L14" s="250"/>
    </row>
    <row r="15" spans="1:12" ht="15">
      <c r="A15" s="256" t="s">
        <v>222</v>
      </c>
      <c r="B15" s="257"/>
      <c r="C15" s="4"/>
      <c r="D15" s="4"/>
      <c r="E15" s="12" t="s">
        <v>222</v>
      </c>
      <c r="G15" s="1" t="s">
        <v>430</v>
      </c>
      <c r="J15" s="248" t="s">
        <v>18</v>
      </c>
      <c r="K15" s="249"/>
      <c r="L15" s="250"/>
    </row>
    <row r="16" spans="1:12" ht="15">
      <c r="A16" s="248" t="s">
        <v>22</v>
      </c>
      <c r="B16" s="250"/>
      <c r="E16" s="1" t="s">
        <v>29</v>
      </c>
      <c r="G16" s="1" t="s">
        <v>251</v>
      </c>
      <c r="J16" s="248" t="s">
        <v>395</v>
      </c>
      <c r="K16" s="249"/>
      <c r="L16" s="250"/>
    </row>
    <row r="17" spans="1:12" ht="15.75" thickBot="1">
      <c r="A17" s="248" t="s">
        <v>23</v>
      </c>
      <c r="B17" s="250"/>
      <c r="E17" s="2" t="s">
        <v>30</v>
      </c>
      <c r="G17" s="2" t="s">
        <v>255</v>
      </c>
      <c r="J17" s="248" t="s">
        <v>31</v>
      </c>
      <c r="K17" s="249"/>
      <c r="L17" s="250"/>
    </row>
    <row r="18" spans="1:12" ht="15">
      <c r="A18" s="248" t="s">
        <v>24</v>
      </c>
      <c r="B18" s="250"/>
      <c r="J18" s="248" t="s">
        <v>19</v>
      </c>
      <c r="K18" s="249"/>
      <c r="L18" s="250"/>
    </row>
    <row r="19" spans="1:12" ht="15.75" thickBot="1">
      <c r="A19" s="251" t="s">
        <v>25</v>
      </c>
      <c r="B19" s="253"/>
      <c r="J19" s="251" t="s">
        <v>20</v>
      </c>
      <c r="K19" s="252"/>
      <c r="L19" s="253"/>
    </row>
    <row r="20" ht="15.75" thickBot="1"/>
    <row r="21" spans="1:7" ht="15">
      <c r="A21" s="254" t="s">
        <v>32</v>
      </c>
      <c r="B21" s="261"/>
      <c r="C21" s="261"/>
      <c r="D21" s="261"/>
      <c r="E21" s="255"/>
      <c r="G21" s="3"/>
    </row>
    <row r="22" spans="1:7" ht="15">
      <c r="A22" s="258" t="s">
        <v>222</v>
      </c>
      <c r="B22" s="259"/>
      <c r="C22" s="259"/>
      <c r="D22" s="259"/>
      <c r="E22" s="260"/>
      <c r="G22" s="1" t="s">
        <v>259</v>
      </c>
    </row>
    <row r="23" spans="1:7" ht="15">
      <c r="A23" s="248" t="s">
        <v>38</v>
      </c>
      <c r="B23" s="249"/>
      <c r="C23" s="249"/>
      <c r="D23" s="249"/>
      <c r="E23" s="250"/>
      <c r="G23" s="1" t="s">
        <v>252</v>
      </c>
    </row>
    <row r="24" spans="1:7" ht="15">
      <c r="A24" s="248" t="s">
        <v>33</v>
      </c>
      <c r="B24" s="249"/>
      <c r="C24" s="249"/>
      <c r="D24" s="249"/>
      <c r="E24" s="250"/>
      <c r="G24" s="1" t="s">
        <v>256</v>
      </c>
    </row>
    <row r="25" spans="1:7" ht="15">
      <c r="A25" s="248" t="s">
        <v>37</v>
      </c>
      <c r="B25" s="249"/>
      <c r="C25" s="249"/>
      <c r="D25" s="249"/>
      <c r="E25" s="250"/>
      <c r="G25" s="1" t="s">
        <v>257</v>
      </c>
    </row>
    <row r="26" spans="1:7" ht="15.75" thickBot="1">
      <c r="A26" s="248" t="s">
        <v>42</v>
      </c>
      <c r="B26" s="249"/>
      <c r="C26" s="249"/>
      <c r="D26" s="249"/>
      <c r="E26" s="250"/>
      <c r="G26" s="2" t="s">
        <v>258</v>
      </c>
    </row>
    <row r="27" spans="1:5" ht="15">
      <c r="A27" s="248" t="s">
        <v>35</v>
      </c>
      <c r="B27" s="249"/>
      <c r="C27" s="249"/>
      <c r="D27" s="249"/>
      <c r="E27" s="250"/>
    </row>
    <row r="28" spans="1:5" ht="15">
      <c r="A28" s="248" t="s">
        <v>41</v>
      </c>
      <c r="B28" s="249"/>
      <c r="C28" s="249"/>
      <c r="D28" s="249"/>
      <c r="E28" s="250"/>
    </row>
    <row r="29" spans="1:5" ht="15">
      <c r="A29" s="248" t="s">
        <v>40</v>
      </c>
      <c r="B29" s="249"/>
      <c r="C29" s="249"/>
      <c r="D29" s="249"/>
      <c r="E29" s="250"/>
    </row>
    <row r="30" spans="1:5" ht="15">
      <c r="A30" s="248" t="s">
        <v>36</v>
      </c>
      <c r="B30" s="249"/>
      <c r="C30" s="249"/>
      <c r="D30" s="249"/>
      <c r="E30" s="250"/>
    </row>
    <row r="31" spans="1:5" ht="15">
      <c r="A31" s="248" t="s">
        <v>34</v>
      </c>
      <c r="B31" s="249"/>
      <c r="C31" s="249"/>
      <c r="D31" s="249"/>
      <c r="E31" s="250"/>
    </row>
    <row r="32" spans="1:5" ht="15.75" thickBot="1">
      <c r="A32" s="251" t="s">
        <v>39</v>
      </c>
      <c r="B32" s="252"/>
      <c r="C32" s="252"/>
      <c r="D32" s="252"/>
      <c r="E32" s="253"/>
    </row>
    <row r="35" ht="13.5" customHeight="1" thickBot="1"/>
    <row r="36" spans="2:4" ht="15">
      <c r="B36" s="254" t="s">
        <v>9</v>
      </c>
      <c r="C36" s="261"/>
      <c r="D36" s="255"/>
    </row>
    <row r="37" spans="2:4" ht="15">
      <c r="B37" s="256" t="s">
        <v>222</v>
      </c>
      <c r="C37" s="264"/>
      <c r="D37" s="257"/>
    </row>
    <row r="38" spans="1:4" ht="15">
      <c r="A38">
        <v>1</v>
      </c>
      <c r="B38" s="248" t="s">
        <v>10</v>
      </c>
      <c r="C38" s="249"/>
      <c r="D38" s="250"/>
    </row>
    <row r="39" spans="1:4" ht="15">
      <c r="A39">
        <v>2</v>
      </c>
      <c r="B39" s="248" t="s">
        <v>28</v>
      </c>
      <c r="C39" s="249"/>
      <c r="D39" s="250"/>
    </row>
    <row r="40" spans="1:4" ht="15">
      <c r="A40">
        <v>3</v>
      </c>
      <c r="B40" s="248" t="s">
        <v>394</v>
      </c>
      <c r="C40" s="249"/>
      <c r="D40" s="250"/>
    </row>
    <row r="41" spans="1:4" ht="15">
      <c r="A41">
        <v>4</v>
      </c>
      <c r="B41" s="248" t="s">
        <v>363</v>
      </c>
      <c r="C41" s="249"/>
      <c r="D41" s="250"/>
    </row>
    <row r="42" spans="1:4" ht="15">
      <c r="A42">
        <v>5</v>
      </c>
      <c r="B42" s="248" t="s">
        <v>11</v>
      </c>
      <c r="C42" s="249"/>
      <c r="D42" s="250"/>
    </row>
    <row r="43" spans="1:4" ht="15">
      <c r="A43">
        <v>6</v>
      </c>
      <c r="B43" s="248" t="s">
        <v>12</v>
      </c>
      <c r="C43" s="249"/>
      <c r="D43" s="250"/>
    </row>
    <row r="44" spans="1:4" ht="15">
      <c r="A44">
        <v>7</v>
      </c>
      <c r="B44" s="248" t="s">
        <v>13</v>
      </c>
      <c r="C44" s="249"/>
      <c r="D44" s="250"/>
    </row>
    <row r="45" spans="1:4" ht="15">
      <c r="A45">
        <v>8</v>
      </c>
      <c r="B45" s="248" t="s">
        <v>14</v>
      </c>
      <c r="C45" s="249"/>
      <c r="D45" s="250"/>
    </row>
    <row r="46" spans="1:4" ht="15">
      <c r="A46">
        <v>9</v>
      </c>
      <c r="B46" s="248" t="s">
        <v>15</v>
      </c>
      <c r="C46" s="249"/>
      <c r="D46" s="250"/>
    </row>
    <row r="47" spans="1:4" ht="15">
      <c r="A47">
        <v>10</v>
      </c>
      <c r="B47" s="248" t="s">
        <v>16</v>
      </c>
      <c r="C47" s="249"/>
      <c r="D47" s="250"/>
    </row>
    <row r="48" spans="1:4" ht="15">
      <c r="A48">
        <v>11</v>
      </c>
      <c r="B48" s="248" t="s">
        <v>17</v>
      </c>
      <c r="C48" s="249"/>
      <c r="D48" s="250"/>
    </row>
    <row r="49" spans="1:4" ht="15">
      <c r="A49">
        <v>12</v>
      </c>
      <c r="B49" s="248" t="s">
        <v>18</v>
      </c>
      <c r="C49" s="249"/>
      <c r="D49" s="250"/>
    </row>
    <row r="50" spans="1:4" ht="15">
      <c r="A50">
        <v>13</v>
      </c>
      <c r="B50" s="248" t="s">
        <v>395</v>
      </c>
      <c r="C50" s="249"/>
      <c r="D50" s="250"/>
    </row>
    <row r="51" spans="1:4" ht="15">
      <c r="A51">
        <v>14</v>
      </c>
      <c r="B51" s="248" t="s">
        <v>31</v>
      </c>
      <c r="C51" s="249"/>
      <c r="D51" s="250"/>
    </row>
    <row r="52" spans="1:4" ht="15">
      <c r="A52">
        <v>15</v>
      </c>
      <c r="B52" s="248" t="s">
        <v>19</v>
      </c>
      <c r="C52" s="249"/>
      <c r="D52" s="250"/>
    </row>
    <row r="53" spans="1:4" ht="15.75" thickBot="1">
      <c r="A53">
        <v>16</v>
      </c>
      <c r="B53" s="251" t="s">
        <v>20</v>
      </c>
      <c r="C53" s="252"/>
      <c r="D53" s="253"/>
    </row>
    <row r="56" ht="15.75" thickBot="1"/>
    <row r="57" spans="2:9" ht="15">
      <c r="B57" s="98" t="s">
        <v>0</v>
      </c>
      <c r="C57" s="99"/>
      <c r="D57" s="99"/>
      <c r="E57" s="99"/>
      <c r="F57" s="99"/>
      <c r="G57" s="99"/>
      <c r="H57" s="99"/>
      <c r="I57" s="100"/>
    </row>
    <row r="58" spans="2:9" ht="15">
      <c r="B58" s="101" t="s">
        <v>221</v>
      </c>
      <c r="C58" s="102"/>
      <c r="D58" s="102"/>
      <c r="E58" s="102"/>
      <c r="F58" s="102"/>
      <c r="G58" s="102"/>
      <c r="H58" s="102"/>
      <c r="I58" s="103"/>
    </row>
    <row r="59" spans="1:9" ht="15">
      <c r="A59">
        <v>1</v>
      </c>
      <c r="B59" s="80" t="s">
        <v>341</v>
      </c>
      <c r="C59" s="81"/>
      <c r="D59" s="81"/>
      <c r="E59" s="81"/>
      <c r="F59" s="81"/>
      <c r="G59" s="81"/>
      <c r="H59" s="81"/>
      <c r="I59" s="104"/>
    </row>
    <row r="60" spans="1:9" ht="15">
      <c r="A60">
        <v>2</v>
      </c>
      <c r="B60" s="80" t="s">
        <v>1</v>
      </c>
      <c r="C60" s="81"/>
      <c r="D60" s="81"/>
      <c r="E60" s="81"/>
      <c r="F60" s="81"/>
      <c r="G60" s="81"/>
      <c r="H60" s="81"/>
      <c r="I60" s="104"/>
    </row>
    <row r="61" spans="1:9" ht="15">
      <c r="A61">
        <v>3</v>
      </c>
      <c r="B61" s="80" t="s">
        <v>2</v>
      </c>
      <c r="C61" s="81"/>
      <c r="D61" s="81"/>
      <c r="E61" s="81"/>
      <c r="F61" s="81"/>
      <c r="G61" s="81"/>
      <c r="H61" s="81"/>
      <c r="I61" s="104"/>
    </row>
    <row r="62" spans="1:9" ht="15">
      <c r="A62">
        <v>4</v>
      </c>
      <c r="B62" s="80" t="s">
        <v>3</v>
      </c>
      <c r="C62" s="81"/>
      <c r="D62" s="81"/>
      <c r="E62" s="81"/>
      <c r="F62" s="81"/>
      <c r="G62" s="81"/>
      <c r="H62" s="81"/>
      <c r="I62" s="104"/>
    </row>
    <row r="63" spans="1:9" ht="15">
      <c r="A63">
        <v>5</v>
      </c>
      <c r="B63" s="80" t="s">
        <v>4</v>
      </c>
      <c r="C63" s="81"/>
      <c r="D63" s="81"/>
      <c r="E63" s="81"/>
      <c r="F63" s="81"/>
      <c r="G63" s="81"/>
      <c r="H63" s="81"/>
      <c r="I63" s="104"/>
    </row>
    <row r="64" spans="1:9" ht="15">
      <c r="A64">
        <v>6</v>
      </c>
      <c r="B64" s="80" t="s">
        <v>5</v>
      </c>
      <c r="C64" s="81"/>
      <c r="D64" s="81"/>
      <c r="E64" s="81"/>
      <c r="F64" s="81"/>
      <c r="G64" s="81"/>
      <c r="H64" s="81"/>
      <c r="I64" s="104"/>
    </row>
    <row r="65" spans="1:9" ht="15">
      <c r="A65">
        <v>7</v>
      </c>
      <c r="B65" s="80" t="s">
        <v>6</v>
      </c>
      <c r="C65" s="81"/>
      <c r="D65" s="81"/>
      <c r="E65" s="81"/>
      <c r="F65" s="81"/>
      <c r="G65" s="81"/>
      <c r="H65" s="81"/>
      <c r="I65" s="104"/>
    </row>
    <row r="66" spans="1:9" ht="15">
      <c r="A66">
        <v>8</v>
      </c>
      <c r="B66" s="80" t="s">
        <v>7</v>
      </c>
      <c r="C66" s="81"/>
      <c r="D66" s="81"/>
      <c r="E66" s="81"/>
      <c r="F66" s="81"/>
      <c r="G66" s="81"/>
      <c r="H66" s="81"/>
      <c r="I66" s="104"/>
    </row>
    <row r="67" spans="1:9" ht="15.75" thickBot="1">
      <c r="A67">
        <v>9</v>
      </c>
      <c r="B67" s="105" t="s">
        <v>8</v>
      </c>
      <c r="C67" s="106"/>
      <c r="D67" s="106"/>
      <c r="E67" s="106"/>
      <c r="F67" s="106"/>
      <c r="G67" s="106"/>
      <c r="H67" s="106"/>
      <c r="I67" s="107"/>
    </row>
    <row r="79" ht="15.75" thickBot="1"/>
    <row r="80" spans="2:7" ht="15">
      <c r="B80" s="254" t="s">
        <v>9</v>
      </c>
      <c r="C80" s="261"/>
      <c r="D80" s="255"/>
      <c r="E80" s="254" t="s">
        <v>9</v>
      </c>
      <c r="F80" s="261"/>
      <c r="G80" s="255"/>
    </row>
    <row r="81" spans="2:7" ht="15">
      <c r="B81" s="256" t="s">
        <v>222</v>
      </c>
      <c r="C81" s="264"/>
      <c r="D81" s="257"/>
      <c r="E81" s="256" t="s">
        <v>222</v>
      </c>
      <c r="F81" s="264"/>
      <c r="G81" s="257"/>
    </row>
    <row r="82" spans="1:7" ht="15">
      <c r="A82">
        <v>1</v>
      </c>
      <c r="B82" s="248" t="s">
        <v>10</v>
      </c>
      <c r="C82" s="249"/>
      <c r="D82" s="250"/>
      <c r="E82" s="248" t="s">
        <v>389</v>
      </c>
      <c r="F82" s="249"/>
      <c r="G82" s="250"/>
    </row>
    <row r="83" spans="1:7" ht="15">
      <c r="A83">
        <v>2</v>
      </c>
      <c r="B83" s="248" t="s">
        <v>28</v>
      </c>
      <c r="C83" s="249"/>
      <c r="D83" s="250"/>
      <c r="E83" s="248" t="s">
        <v>389</v>
      </c>
      <c r="F83" s="249"/>
      <c r="G83" s="250"/>
    </row>
    <row r="84" spans="1:7" ht="15">
      <c r="A84">
        <v>3</v>
      </c>
      <c r="B84" s="248" t="s">
        <v>394</v>
      </c>
      <c r="C84" s="249"/>
      <c r="D84" s="250"/>
      <c r="E84" s="248" t="s">
        <v>390</v>
      </c>
      <c r="F84" s="249"/>
      <c r="G84" s="250"/>
    </row>
    <row r="85" spans="1:7" ht="15">
      <c r="A85">
        <v>4</v>
      </c>
      <c r="B85" s="248" t="s">
        <v>363</v>
      </c>
      <c r="C85" s="249"/>
      <c r="D85" s="250"/>
      <c r="E85" s="248" t="s">
        <v>389</v>
      </c>
      <c r="F85" s="249"/>
      <c r="G85" s="250"/>
    </row>
    <row r="86" spans="1:7" ht="15">
      <c r="A86">
        <v>5</v>
      </c>
      <c r="B86" s="248" t="s">
        <v>11</v>
      </c>
      <c r="C86" s="249"/>
      <c r="D86" s="250"/>
      <c r="E86" s="248" t="s">
        <v>463</v>
      </c>
      <c r="F86" s="249"/>
      <c r="G86" s="250"/>
    </row>
    <row r="87" spans="1:7" ht="15.75" thickBot="1">
      <c r="A87">
        <v>6</v>
      </c>
      <c r="B87" s="248" t="s">
        <v>12</v>
      </c>
      <c r="C87" s="249"/>
      <c r="D87" s="250"/>
      <c r="E87" s="251" t="s">
        <v>433</v>
      </c>
      <c r="F87" s="252"/>
      <c r="G87" s="253"/>
    </row>
    <row r="88" spans="1:7" ht="15">
      <c r="A88">
        <v>7</v>
      </c>
      <c r="B88" s="248" t="s">
        <v>13</v>
      </c>
      <c r="C88" s="249"/>
      <c r="D88" s="250"/>
      <c r="E88" s="248" t="s">
        <v>431</v>
      </c>
      <c r="F88" s="249"/>
      <c r="G88" s="250"/>
    </row>
    <row r="89" spans="1:7" ht="15">
      <c r="A89">
        <v>8</v>
      </c>
      <c r="B89" s="248" t="s">
        <v>14</v>
      </c>
      <c r="C89" s="249"/>
      <c r="D89" s="250"/>
      <c r="E89" s="248" t="s">
        <v>450</v>
      </c>
      <c r="F89" s="249"/>
      <c r="G89" s="250"/>
    </row>
    <row r="90" spans="1:7" ht="15">
      <c r="A90">
        <v>9</v>
      </c>
      <c r="B90" s="248" t="s">
        <v>15</v>
      </c>
      <c r="C90" s="249"/>
      <c r="D90" s="250"/>
      <c r="E90" s="248" t="s">
        <v>391</v>
      </c>
      <c r="F90" s="249"/>
      <c r="G90" s="250"/>
    </row>
    <row r="91" spans="1:7" ht="15">
      <c r="A91">
        <v>10</v>
      </c>
      <c r="B91" s="248" t="s">
        <v>16</v>
      </c>
      <c r="C91" s="249"/>
      <c r="D91" s="250"/>
      <c r="E91" s="248" t="s">
        <v>392</v>
      </c>
      <c r="F91" s="249"/>
      <c r="G91" s="250"/>
    </row>
    <row r="92" spans="1:7" ht="15">
      <c r="A92">
        <v>11</v>
      </c>
      <c r="B92" s="248" t="s">
        <v>17</v>
      </c>
      <c r="C92" s="249"/>
      <c r="D92" s="250"/>
      <c r="E92" s="248" t="s">
        <v>464</v>
      </c>
      <c r="F92" s="249"/>
      <c r="G92" s="250"/>
    </row>
    <row r="93" spans="1:7" ht="15">
      <c r="A93">
        <v>12</v>
      </c>
      <c r="B93" s="248" t="s">
        <v>18</v>
      </c>
      <c r="C93" s="249"/>
      <c r="D93" s="250"/>
      <c r="E93" s="248"/>
      <c r="F93" s="249"/>
      <c r="G93" s="250"/>
    </row>
    <row r="94" spans="1:7" ht="15">
      <c r="A94">
        <v>13</v>
      </c>
      <c r="B94" s="248" t="s">
        <v>395</v>
      </c>
      <c r="C94" s="249"/>
      <c r="D94" s="250"/>
      <c r="E94" s="248" t="s">
        <v>465</v>
      </c>
      <c r="F94" s="249"/>
      <c r="G94" s="250"/>
    </row>
    <row r="95" spans="1:7" ht="15">
      <c r="A95">
        <v>14</v>
      </c>
      <c r="B95" s="248" t="s">
        <v>31</v>
      </c>
      <c r="C95" s="249"/>
      <c r="D95" s="250"/>
      <c r="E95" s="248" t="s">
        <v>389</v>
      </c>
      <c r="F95" s="249"/>
      <c r="G95" s="250"/>
    </row>
    <row r="96" spans="1:7" ht="15">
      <c r="A96">
        <v>15</v>
      </c>
      <c r="B96" s="248" t="s">
        <v>20</v>
      </c>
      <c r="C96" s="249"/>
      <c r="D96" s="250"/>
      <c r="E96" s="248" t="s">
        <v>410</v>
      </c>
      <c r="F96" s="249"/>
      <c r="G96" s="250"/>
    </row>
    <row r="97" spans="1:7" ht="15.75" thickBot="1">
      <c r="A97">
        <v>16</v>
      </c>
      <c r="B97" s="251" t="s">
        <v>19</v>
      </c>
      <c r="C97" s="252"/>
      <c r="D97" s="253"/>
      <c r="E97" s="251" t="s">
        <v>433</v>
      </c>
      <c r="F97" s="252"/>
      <c r="G97" s="253"/>
    </row>
  </sheetData>
  <sheetProtection/>
  <mergeCells count="101">
    <mergeCell ref="B89:D89"/>
    <mergeCell ref="E89:G89"/>
    <mergeCell ref="B86:D86"/>
    <mergeCell ref="E86:G86"/>
    <mergeCell ref="B87:D87"/>
    <mergeCell ref="E87:G87"/>
    <mergeCell ref="B88:D88"/>
    <mergeCell ref="E88:G88"/>
    <mergeCell ref="B83:D83"/>
    <mergeCell ref="E83:G83"/>
    <mergeCell ref="B84:D84"/>
    <mergeCell ref="E84:G84"/>
    <mergeCell ref="B85:D85"/>
    <mergeCell ref="E85:G85"/>
    <mergeCell ref="B80:D80"/>
    <mergeCell ref="E80:G80"/>
    <mergeCell ref="B81:D81"/>
    <mergeCell ref="E81:G81"/>
    <mergeCell ref="B82:D82"/>
    <mergeCell ref="E82:G82"/>
    <mergeCell ref="B48:D48"/>
    <mergeCell ref="B49:D49"/>
    <mergeCell ref="B50:D50"/>
    <mergeCell ref="B51:D51"/>
    <mergeCell ref="B52:D52"/>
    <mergeCell ref="B53:D53"/>
    <mergeCell ref="B42:D42"/>
    <mergeCell ref="B43:D43"/>
    <mergeCell ref="B44:D44"/>
    <mergeCell ref="B45:D45"/>
    <mergeCell ref="B46:D46"/>
    <mergeCell ref="B47:D47"/>
    <mergeCell ref="B36:D36"/>
    <mergeCell ref="B37:D37"/>
    <mergeCell ref="B38:D38"/>
    <mergeCell ref="B39:D39"/>
    <mergeCell ref="B40:D40"/>
    <mergeCell ref="B41:D41"/>
    <mergeCell ref="J7:L7"/>
    <mergeCell ref="A7:H7"/>
    <mergeCell ref="J8:L8"/>
    <mergeCell ref="J3:L3"/>
    <mergeCell ref="A3:H3"/>
    <mergeCell ref="A8:H8"/>
    <mergeCell ref="J2:L2"/>
    <mergeCell ref="J4:L4"/>
    <mergeCell ref="A2:H2"/>
    <mergeCell ref="A4:H4"/>
    <mergeCell ref="A5:H5"/>
    <mergeCell ref="A6:H6"/>
    <mergeCell ref="J5:L5"/>
    <mergeCell ref="J6:L6"/>
    <mergeCell ref="A32:E32"/>
    <mergeCell ref="A23:E23"/>
    <mergeCell ref="A24:E24"/>
    <mergeCell ref="A25:E25"/>
    <mergeCell ref="A26:E26"/>
    <mergeCell ref="A27:E27"/>
    <mergeCell ref="A28:E28"/>
    <mergeCell ref="J15:L15"/>
    <mergeCell ref="J16:L16"/>
    <mergeCell ref="J18:L18"/>
    <mergeCell ref="A29:E29"/>
    <mergeCell ref="A30:E30"/>
    <mergeCell ref="A31:E31"/>
    <mergeCell ref="J13:L13"/>
    <mergeCell ref="A15:B15"/>
    <mergeCell ref="J17:L17"/>
    <mergeCell ref="J19:L19"/>
    <mergeCell ref="A22:E22"/>
    <mergeCell ref="A21:E21"/>
    <mergeCell ref="A16:B16"/>
    <mergeCell ref="A17:B17"/>
    <mergeCell ref="A18:B18"/>
    <mergeCell ref="A19:B19"/>
    <mergeCell ref="J14:L14"/>
    <mergeCell ref="A9:H9"/>
    <mergeCell ref="A10:H10"/>
    <mergeCell ref="A11:H11"/>
    <mergeCell ref="A12:H12"/>
    <mergeCell ref="A14:B14"/>
    <mergeCell ref="J9:L9"/>
    <mergeCell ref="J10:L10"/>
    <mergeCell ref="J11:L11"/>
    <mergeCell ref="J12:L12"/>
    <mergeCell ref="B90:D90"/>
    <mergeCell ref="E90:G90"/>
    <mergeCell ref="B91:D91"/>
    <mergeCell ref="E91:G91"/>
    <mergeCell ref="B92:D92"/>
    <mergeCell ref="E92:G92"/>
    <mergeCell ref="B96:D96"/>
    <mergeCell ref="E96:G96"/>
    <mergeCell ref="B97:D97"/>
    <mergeCell ref="E97:G97"/>
    <mergeCell ref="B93:D93"/>
    <mergeCell ref="E93:G93"/>
    <mergeCell ref="B94:D94"/>
    <mergeCell ref="E94:G94"/>
    <mergeCell ref="B95:D95"/>
    <mergeCell ref="E95:G9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3"/>
  <sheetViews>
    <sheetView zoomScalePageLayoutView="0" workbookViewId="0" topLeftCell="A1">
      <selection activeCell="F3" sqref="F3"/>
    </sheetView>
  </sheetViews>
  <sheetFormatPr defaultColWidth="11.421875" defaultRowHeight="15"/>
  <cols>
    <col min="4" max="4" width="21.00390625" style="0" customWidth="1"/>
    <col min="6" max="6" width="14.8515625" style="0" customWidth="1"/>
  </cols>
  <sheetData>
    <row r="1" spans="1:26" ht="56.25">
      <c r="A1" s="268" t="s">
        <v>322</v>
      </c>
      <c r="B1" s="270" t="s">
        <v>288</v>
      </c>
      <c r="C1" s="270" t="s">
        <v>323</v>
      </c>
      <c r="D1" s="270" t="s">
        <v>378</v>
      </c>
      <c r="E1" s="270" t="s">
        <v>324</v>
      </c>
      <c r="F1" s="274" t="s">
        <v>325</v>
      </c>
      <c r="G1" s="270" t="s">
        <v>326</v>
      </c>
      <c r="H1" s="270" t="s">
        <v>327</v>
      </c>
      <c r="I1" s="270" t="s">
        <v>328</v>
      </c>
      <c r="J1" s="90" t="s">
        <v>296</v>
      </c>
      <c r="K1" s="91"/>
      <c r="L1" s="90" t="s">
        <v>329</v>
      </c>
      <c r="M1" s="91"/>
      <c r="N1" s="270" t="s">
        <v>266</v>
      </c>
      <c r="O1" s="90"/>
      <c r="P1" s="90" t="s">
        <v>224</v>
      </c>
      <c r="Q1" s="91"/>
      <c r="R1" s="270" t="s">
        <v>330</v>
      </c>
      <c r="S1" s="270" t="s">
        <v>373</v>
      </c>
      <c r="T1" s="270"/>
      <c r="U1" s="270"/>
      <c r="V1" s="271" t="s">
        <v>331</v>
      </c>
      <c r="W1" s="272"/>
      <c r="X1" s="272"/>
      <c r="Y1" s="273"/>
      <c r="Z1" s="93" t="s">
        <v>332</v>
      </c>
    </row>
    <row r="2" spans="1:26" ht="56.25">
      <c r="A2" s="269"/>
      <c r="B2" s="270"/>
      <c r="C2" s="270"/>
      <c r="D2" s="270"/>
      <c r="E2" s="270"/>
      <c r="F2" s="275"/>
      <c r="G2" s="270"/>
      <c r="H2" s="270"/>
      <c r="I2" s="270"/>
      <c r="J2" s="90" t="s">
        <v>333</v>
      </c>
      <c r="K2" s="90" t="s">
        <v>334</v>
      </c>
      <c r="L2" s="90" t="s">
        <v>333</v>
      </c>
      <c r="M2" s="90" t="s">
        <v>335</v>
      </c>
      <c r="N2" s="270"/>
      <c r="O2" s="90" t="s">
        <v>386</v>
      </c>
      <c r="P2" s="90" t="s">
        <v>336</v>
      </c>
      <c r="Q2" s="90" t="s">
        <v>337</v>
      </c>
      <c r="R2" s="270"/>
      <c r="S2" s="90" t="s">
        <v>374</v>
      </c>
      <c r="T2" s="90" t="s">
        <v>375</v>
      </c>
      <c r="U2" s="90" t="s">
        <v>338</v>
      </c>
      <c r="V2" s="90" t="s">
        <v>429</v>
      </c>
      <c r="W2" s="90" t="s">
        <v>376</v>
      </c>
      <c r="X2" s="90" t="s">
        <v>377</v>
      </c>
      <c r="Y2" s="92" t="s">
        <v>339</v>
      </c>
      <c r="Z2" s="94"/>
    </row>
    <row r="3" spans="1:26" ht="38.25" customHeight="1">
      <c r="A3" s="95"/>
      <c r="B3" s="95"/>
      <c r="C3" s="95"/>
      <c r="D3" s="95" t="s">
        <v>385</v>
      </c>
      <c r="E3" s="95"/>
      <c r="F3" s="129" t="str">
        <f>CONCATENATE(IF('Page 1 - Projet'!B13=TRUE,'Page 1 - Projet'!J13,"")," ",IF('Page 1 - Projet'!C13=TRUE,'Page 1 - Projet'!M13,"")," ",IF('Page 1 - Projet'!D13=TRUE,'Page 1 - Projet'!P13,"")," ",IF('Page 1 - Projet'!E13=TRUE,'Page 1 - Projet'!S13,""))</f>
        <v>   </v>
      </c>
      <c r="G3" s="95" t="s">
        <v>388</v>
      </c>
      <c r="H3" s="95" t="str">
        <f>IF('Page 1 - Projet'!$B$25&lt;&gt;"",VLOOKUP('Page 1 - Projet'!$B$25,Listes!$A$38:$B$53,2),"")</f>
        <v>Architecture</v>
      </c>
      <c r="I3" s="95">
        <f>'Page 1 - Projet'!G38</f>
        <v>0</v>
      </c>
      <c r="J3" s="95">
        <f>'Page 1 - Projet'!L52+'Page 1 - Projet'!L54</f>
        <v>0</v>
      </c>
      <c r="K3" s="95" t="str">
        <f>CONCATENATE(IF('Page 1 - Projet'!N52&lt;&gt;"Niveaux, précisez …",'Page 1 - Projet'!N52,"")," ",IF('Page 1 - Projet'!N54&lt;&gt;"Niveaux, précisez …",'Page 1 - Projet'!N54,""))</f>
        <v> </v>
      </c>
      <c r="L3" s="95">
        <f>SUM('Page 1 - Projet'!K66:U66)</f>
        <v>0</v>
      </c>
      <c r="M3" s="95">
        <f>SUM('Page 1 - Projet'!K67:R67)</f>
        <v>0</v>
      </c>
      <c r="N3" s="95" t="str">
        <f>CONCATENATE('Page 1 - Projet'!I21," ",'Page 1 - Projet'!N21," ",'Page 1 - Projet'!R21)</f>
        <v>  </v>
      </c>
      <c r="O3" s="95">
        <f>'Page 3 - Budget'!N13</f>
        <v>0</v>
      </c>
      <c r="P3" s="95" t="str">
        <f>CONCATENATE('Page 1 - Projet'!H44," ",'Page 1 - Projet'!L44," ",'Page 1 - Projet'!S44,", ",'Page 1 - Projet'!H45," ",'Page 1 - Projet'!L45," ",'Page 1 - Projet'!S45,", ",'Page 1 - Projet'!H46," ",'Page 1 - Projet'!L46," ",'Page 1 - Projet'!S46,", ",'Page 1 - Projet'!H47," ",'Page 1 - Projet'!L47," ",'Page 1 - Projet'!S47,", ",'Page 1 - Projet'!H48," ",'Page 1 - Projet'!L48," ",'Page 1 - Projet'!S48)</f>
        <v>  ,   ,   ,   ,   </v>
      </c>
      <c r="Q3" s="95">
        <f>'Page 3 - Budget'!D14</f>
        <v>0</v>
      </c>
      <c r="R3" s="95">
        <f>'Page 3 - Budget'!G24</f>
        <v>0</v>
      </c>
      <c r="S3" s="95">
        <f>'Page 3 - Budget'!F10</f>
        <v>0</v>
      </c>
      <c r="T3" s="95">
        <f>'Page 3 - Budget'!N14</f>
        <v>0</v>
      </c>
      <c r="U3" s="95">
        <f>'Page 3 - Budget'!N15</f>
        <v>0</v>
      </c>
      <c r="V3" s="95">
        <f>'Page 3 - Budget'!N19</f>
        <v>0</v>
      </c>
      <c r="W3" s="95">
        <f>'Page 3 - Budget'!N20</f>
        <v>0</v>
      </c>
      <c r="X3" s="95">
        <f>'Page 3 - Budget'!N21</f>
        <v>0</v>
      </c>
      <c r="Y3" s="95">
        <f>'Page 3 - Budget'!N22</f>
        <v>0</v>
      </c>
      <c r="Z3" s="96" t="e">
        <f>R3/L3</f>
        <v>#DIV/0!</v>
      </c>
    </row>
  </sheetData>
  <sheetProtection/>
  <mergeCells count="13">
    <mergeCell ref="V1:Y1"/>
    <mergeCell ref="F1:F2"/>
    <mergeCell ref="G1:G2"/>
    <mergeCell ref="H1:H2"/>
    <mergeCell ref="I1:I2"/>
    <mergeCell ref="N1:N2"/>
    <mergeCell ref="R1:R2"/>
    <mergeCell ref="A1:A2"/>
    <mergeCell ref="B1:B2"/>
    <mergeCell ref="C1:C2"/>
    <mergeCell ref="D1:D2"/>
    <mergeCell ref="E1:E2"/>
    <mergeCell ref="S1:U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35.7109375" style="147" customWidth="1"/>
    <col min="2" max="2" width="34.00390625" style="147" customWidth="1"/>
    <col min="3" max="3" width="53.00390625" style="144" customWidth="1"/>
    <col min="4" max="4" width="14.140625" style="0" bestFit="1" customWidth="1"/>
  </cols>
  <sheetData>
    <row r="1" spans="1:4" ht="15.75" thickBot="1">
      <c r="A1" s="135" t="s">
        <v>50</v>
      </c>
      <c r="B1" s="136" t="s">
        <v>425</v>
      </c>
      <c r="C1" s="137" t="s">
        <v>426</v>
      </c>
      <c r="D1" s="138" t="s">
        <v>434</v>
      </c>
    </row>
    <row r="2" spans="1:4" ht="15.75" thickBot="1">
      <c r="A2" s="135" t="s">
        <v>50</v>
      </c>
      <c r="B2" s="139" t="s">
        <v>466</v>
      </c>
      <c r="C2" s="137" t="s">
        <v>467</v>
      </c>
      <c r="D2" s="138" t="s">
        <v>434</v>
      </c>
    </row>
    <row r="3" spans="1:4" ht="15.75" thickBot="1">
      <c r="A3" s="135" t="s">
        <v>51</v>
      </c>
      <c r="B3" s="135"/>
      <c r="C3" s="136"/>
      <c r="D3" s="138" t="s">
        <v>434</v>
      </c>
    </row>
    <row r="4" spans="1:4" ht="17.25" thickBot="1">
      <c r="A4" s="135" t="s">
        <v>52</v>
      </c>
      <c r="B4" s="136" t="s">
        <v>435</v>
      </c>
      <c r="C4" s="140" t="s">
        <v>436</v>
      </c>
      <c r="D4" s="138" t="s">
        <v>434</v>
      </c>
    </row>
    <row r="5" spans="1:4" ht="15.75" thickBot="1">
      <c r="A5" s="135" t="s">
        <v>53</v>
      </c>
      <c r="B5" s="135"/>
      <c r="C5" s="136"/>
      <c r="D5" s="138" t="s">
        <v>434</v>
      </c>
    </row>
    <row r="6" spans="1:4" ht="15.75" thickBot="1">
      <c r="A6" s="276" t="s">
        <v>54</v>
      </c>
      <c r="B6" s="136" t="s">
        <v>468</v>
      </c>
      <c r="C6" s="137" t="s">
        <v>469</v>
      </c>
      <c r="D6" s="138" t="s">
        <v>434</v>
      </c>
    </row>
    <row r="7" spans="1:4" ht="15.75" thickBot="1">
      <c r="A7" s="277"/>
      <c r="B7" s="135" t="s">
        <v>55</v>
      </c>
      <c r="C7" s="136" t="s">
        <v>470</v>
      </c>
      <c r="D7" s="138" t="s">
        <v>434</v>
      </c>
    </row>
    <row r="8" spans="1:4" ht="15.75" thickBot="1">
      <c r="A8" s="135" t="s">
        <v>56</v>
      </c>
      <c r="B8" s="135"/>
      <c r="C8" s="136"/>
      <c r="D8" s="138" t="s">
        <v>434</v>
      </c>
    </row>
    <row r="9" spans="1:4" ht="15.75" thickBot="1">
      <c r="A9" s="135" t="s">
        <v>57</v>
      </c>
      <c r="B9" s="136" t="s">
        <v>471</v>
      </c>
      <c r="C9" s="137" t="s">
        <v>472</v>
      </c>
      <c r="D9" s="138" t="s">
        <v>434</v>
      </c>
    </row>
    <row r="10" spans="1:4" ht="17.25" thickBot="1">
      <c r="A10" s="135" t="s">
        <v>58</v>
      </c>
      <c r="B10" s="135" t="s">
        <v>473</v>
      </c>
      <c r="C10" s="141" t="s">
        <v>437</v>
      </c>
      <c r="D10" s="138" t="s">
        <v>434</v>
      </c>
    </row>
    <row r="11" spans="1:4" ht="15.75" thickBot="1">
      <c r="A11" s="135" t="s">
        <v>59</v>
      </c>
      <c r="B11" s="135" t="s">
        <v>474</v>
      </c>
      <c r="C11" s="142" t="s">
        <v>475</v>
      </c>
      <c r="D11" s="138" t="s">
        <v>434</v>
      </c>
    </row>
    <row r="12" spans="1:4" ht="15.75" thickBot="1">
      <c r="A12" s="135" t="s">
        <v>60</v>
      </c>
      <c r="B12" s="135" t="s">
        <v>61</v>
      </c>
      <c r="C12" s="143" t="s">
        <v>279</v>
      </c>
      <c r="D12" s="138" t="s">
        <v>434</v>
      </c>
    </row>
    <row r="13" spans="1:4" ht="15.75" thickBot="1">
      <c r="A13" s="278" t="s">
        <v>62</v>
      </c>
      <c r="B13" s="136" t="s">
        <v>280</v>
      </c>
      <c r="C13" s="144" t="s">
        <v>282</v>
      </c>
      <c r="D13" s="138" t="s">
        <v>434</v>
      </c>
    </row>
    <row r="14" spans="1:4" ht="15.75" thickBot="1">
      <c r="A14" s="279"/>
      <c r="B14" s="136" t="s">
        <v>281</v>
      </c>
      <c r="C14" s="144" t="s">
        <v>283</v>
      </c>
      <c r="D14" s="138" t="s">
        <v>434</v>
      </c>
    </row>
    <row r="15" spans="1:4" ht="15.75" thickBot="1">
      <c r="A15" s="136" t="s">
        <v>476</v>
      </c>
      <c r="B15" s="135" t="s">
        <v>477</v>
      </c>
      <c r="C15" s="137" t="s">
        <v>478</v>
      </c>
      <c r="D15" s="138" t="s">
        <v>434</v>
      </c>
    </row>
    <row r="16" spans="1:4" ht="15.75" thickBot="1">
      <c r="A16" s="135" t="s">
        <v>63</v>
      </c>
      <c r="B16" s="135" t="s">
        <v>64</v>
      </c>
      <c r="C16" s="136" t="s">
        <v>479</v>
      </c>
      <c r="D16" s="138" t="s">
        <v>434</v>
      </c>
    </row>
    <row r="17" spans="1:4" ht="15.75" thickBot="1">
      <c r="A17" s="278" t="s">
        <v>65</v>
      </c>
      <c r="B17" s="135" t="s">
        <v>66</v>
      </c>
      <c r="C17" s="136" t="s">
        <v>427</v>
      </c>
      <c r="D17" s="138" t="s">
        <v>434</v>
      </c>
    </row>
    <row r="18" spans="1:4" ht="15.75" thickBot="1">
      <c r="A18" s="280"/>
      <c r="B18" s="135" t="s">
        <v>67</v>
      </c>
      <c r="C18" s="136" t="s">
        <v>480</v>
      </c>
      <c r="D18" s="138" t="s">
        <v>434</v>
      </c>
    </row>
    <row r="19" spans="1:4" ht="17.25" thickBot="1">
      <c r="A19" s="135" t="s">
        <v>68</v>
      </c>
      <c r="B19" s="135" t="s">
        <v>69</v>
      </c>
      <c r="C19" s="136" t="s">
        <v>481</v>
      </c>
      <c r="D19" s="138" t="s">
        <v>434</v>
      </c>
    </row>
    <row r="20" spans="1:4" ht="15.75" thickBot="1">
      <c r="A20" s="145" t="s">
        <v>70</v>
      </c>
      <c r="B20" s="135" t="s">
        <v>71</v>
      </c>
      <c r="C20" s="136" t="s">
        <v>482</v>
      </c>
      <c r="D20" s="138" t="s">
        <v>434</v>
      </c>
    </row>
    <row r="21" spans="1:4" ht="15.75" thickBot="1">
      <c r="A21" s="278" t="s">
        <v>72</v>
      </c>
      <c r="B21" s="136" t="s">
        <v>483</v>
      </c>
      <c r="C21" s="142" t="s">
        <v>484</v>
      </c>
      <c r="D21" s="138" t="s">
        <v>434</v>
      </c>
    </row>
    <row r="22" spans="1:4" ht="15.75" thickBot="1">
      <c r="A22" s="279"/>
      <c r="B22" s="136" t="s">
        <v>438</v>
      </c>
      <c r="C22" s="140" t="s">
        <v>439</v>
      </c>
      <c r="D22" s="138" t="s">
        <v>434</v>
      </c>
    </row>
    <row r="23" spans="1:4" ht="15.75" thickBot="1">
      <c r="A23" s="135" t="s">
        <v>73</v>
      </c>
      <c r="B23" s="135" t="s">
        <v>485</v>
      </c>
      <c r="C23" s="136" t="s">
        <v>428</v>
      </c>
      <c r="D23" s="146" t="s">
        <v>74</v>
      </c>
    </row>
    <row r="24" spans="1:4" ht="15.75" thickBot="1">
      <c r="A24" s="135" t="s">
        <v>75</v>
      </c>
      <c r="B24" s="135" t="s">
        <v>76</v>
      </c>
      <c r="C24" s="136" t="s">
        <v>486</v>
      </c>
      <c r="D24" s="146" t="s">
        <v>487</v>
      </c>
    </row>
    <row r="25" spans="1:4" ht="15.75" thickBot="1">
      <c r="A25" s="135" t="s">
        <v>77</v>
      </c>
      <c r="B25" s="135" t="s">
        <v>78</v>
      </c>
      <c r="C25" s="136" t="s">
        <v>488</v>
      </c>
      <c r="D25" s="146" t="s">
        <v>79</v>
      </c>
    </row>
    <row r="26" spans="1:4" ht="15">
      <c r="A26" s="134" t="s">
        <v>440</v>
      </c>
      <c r="B26" s="133" t="s">
        <v>441</v>
      </c>
      <c r="C26" s="141" t="s">
        <v>442</v>
      </c>
      <c r="D26" s="134" t="s">
        <v>443</v>
      </c>
    </row>
    <row r="27" spans="1:4" ht="15">
      <c r="A27" s="134" t="s">
        <v>444</v>
      </c>
      <c r="B27" s="133" t="s">
        <v>445</v>
      </c>
      <c r="C27" s="141" t="s">
        <v>446</v>
      </c>
      <c r="D27" s="134" t="s">
        <v>443</v>
      </c>
    </row>
    <row r="28" spans="1:4" ht="15.75" thickBot="1">
      <c r="A28" s="134" t="s">
        <v>447</v>
      </c>
      <c r="B28" s="133" t="s">
        <v>281</v>
      </c>
      <c r="C28" s="141" t="s">
        <v>283</v>
      </c>
      <c r="D28" s="134" t="s">
        <v>443</v>
      </c>
    </row>
    <row r="29" spans="1:4" ht="15.75" thickBot="1">
      <c r="A29" s="135" t="s">
        <v>80</v>
      </c>
      <c r="B29" s="136" t="s">
        <v>448</v>
      </c>
      <c r="C29" s="137" t="s">
        <v>449</v>
      </c>
      <c r="D29" s="146" t="s">
        <v>81</v>
      </c>
    </row>
  </sheetData>
  <sheetProtection/>
  <mergeCells count="4">
    <mergeCell ref="A6:A7"/>
    <mergeCell ref="A13:A14"/>
    <mergeCell ref="A17:A18"/>
    <mergeCell ref="A21:A22"/>
  </mergeCells>
  <hyperlinks>
    <hyperlink ref="C21" r:id="rId1" display="christophe.chicot@ac-guadeloupe.fr"/>
    <hyperlink ref="C22" r:id="rId2" display="isabelle.magnat@ac-guadeloupe.fr"/>
    <hyperlink ref="C1" r:id="rId3" display="didier-pascal.natelhoff@ac-guadeloupe.fr"/>
    <hyperlink ref="C2" r:id="rId4" display="eric.allain@ac-guadeloupe.fr"/>
    <hyperlink ref="C4" r:id="rId5" display="anne-laure.ganry@ac-guadeloupe.fr"/>
    <hyperlink ref="C6" r:id="rId6" display="sylvie.cerival@ac-guadeloupe.fr"/>
    <hyperlink ref="C9" r:id="rId7" display="brigitte.lambey@ac-guadeloupe.fr"/>
    <hyperlink ref="C29" r:id="rId8" display="jocelyn.pies@ac-guadeloupe.fr"/>
    <hyperlink ref="C15" r:id="rId9" display="sidonie.bourguignon@ac-guadeloupe.fr"/>
    <hyperlink ref="C11" r:id="rId10" display="Aurelien.Louzon-Gamba@ac-guadeloupe.fr"/>
    <hyperlink ref="C26" r:id="rId11" display="sonia-domi.deriau-reine@ac-guadeloupe.fr"/>
    <hyperlink ref="C27" r:id="rId12" display="Clarisse.Walpo@ac-guadeloupe.fr"/>
    <hyperlink ref="C28" r:id="rId13" display="francelise.grand@ac-guadeloupe.fr"/>
    <hyperlink ref="C10" r:id="rId14" display="raymonde.torin@ac-guadeloupe.fr"/>
  </hyperlinks>
  <printOptions/>
  <pageMargins left="0.7" right="0.7" top="0.75" bottom="0.75" header="0.3" footer="0.3"/>
  <pageSetup horizontalDpi="600" verticalDpi="600" orientation="portrait" paperSize="9" r:id="rId15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46.421875" style="8" customWidth="1"/>
    <col min="2" max="2" width="28.00390625" style="11" bestFit="1" customWidth="1"/>
    <col min="3" max="3" width="43.57421875" style="11" bestFit="1" customWidth="1"/>
    <col min="4" max="4" width="14.140625" style="8" bestFit="1" customWidth="1"/>
    <col min="5" max="16384" width="11.421875" style="6" customWidth="1"/>
  </cols>
  <sheetData>
    <row r="1" spans="1:4" ht="15">
      <c r="A1" s="8" t="s">
        <v>218</v>
      </c>
      <c r="B1" s="11" t="s">
        <v>219</v>
      </c>
      <c r="C1" s="11" t="s">
        <v>220</v>
      </c>
      <c r="D1" s="8" t="s">
        <v>44</v>
      </c>
    </row>
    <row r="2" ht="15">
      <c r="A2" s="8" t="s">
        <v>222</v>
      </c>
    </row>
    <row r="3" spans="1:4" ht="15">
      <c r="A3" s="5" t="s">
        <v>85</v>
      </c>
      <c r="B3" s="5" t="s">
        <v>86</v>
      </c>
      <c r="C3" s="5" t="s">
        <v>176</v>
      </c>
      <c r="D3" s="5" t="s">
        <v>87</v>
      </c>
    </row>
    <row r="4" spans="1:4" ht="15">
      <c r="A4" s="5" t="s">
        <v>88</v>
      </c>
      <c r="B4" s="132" t="s">
        <v>423</v>
      </c>
      <c r="C4" s="5" t="s">
        <v>177</v>
      </c>
      <c r="D4" s="5" t="s">
        <v>89</v>
      </c>
    </row>
    <row r="5" spans="1:4" ht="15">
      <c r="A5" s="5" t="s">
        <v>90</v>
      </c>
      <c r="B5" s="132" t="s">
        <v>451</v>
      </c>
      <c r="C5" s="5" t="s">
        <v>178</v>
      </c>
      <c r="D5" s="5" t="s">
        <v>91</v>
      </c>
    </row>
    <row r="6" spans="1:4" ht="15">
      <c r="A6" s="9" t="s">
        <v>84</v>
      </c>
      <c r="B6" s="5" t="s">
        <v>133</v>
      </c>
      <c r="C6" s="5" t="s">
        <v>192</v>
      </c>
      <c r="D6" s="5" t="s">
        <v>134</v>
      </c>
    </row>
    <row r="7" spans="1:4" ht="15">
      <c r="A7" s="7" t="s">
        <v>135</v>
      </c>
      <c r="B7" s="5" t="s">
        <v>136</v>
      </c>
      <c r="C7" s="5" t="s">
        <v>193</v>
      </c>
      <c r="D7" s="5" t="s">
        <v>137</v>
      </c>
    </row>
    <row r="8" spans="1:4" ht="15">
      <c r="A8" s="5" t="s">
        <v>167</v>
      </c>
      <c r="B8" s="5" t="s">
        <v>168</v>
      </c>
      <c r="C8" s="5" t="s">
        <v>203</v>
      </c>
      <c r="D8" s="5" t="s">
        <v>169</v>
      </c>
    </row>
    <row r="9" spans="1:4" ht="15">
      <c r="A9" s="5" t="s">
        <v>92</v>
      </c>
      <c r="B9" s="132" t="s">
        <v>452</v>
      </c>
      <c r="C9" s="5" t="s">
        <v>179</v>
      </c>
      <c r="D9" s="5" t="s">
        <v>93</v>
      </c>
    </row>
    <row r="10" spans="1:4" ht="15">
      <c r="A10" s="5" t="s">
        <v>94</v>
      </c>
      <c r="B10" s="132" t="s">
        <v>453</v>
      </c>
      <c r="C10" s="5" t="s">
        <v>180</v>
      </c>
      <c r="D10" s="5" t="s">
        <v>95</v>
      </c>
    </row>
    <row r="11" spans="1:4" ht="15">
      <c r="A11" s="5" t="s">
        <v>96</v>
      </c>
      <c r="B11" s="133" t="s">
        <v>454</v>
      </c>
      <c r="C11" s="5" t="s">
        <v>181</v>
      </c>
      <c r="D11" s="5" t="s">
        <v>97</v>
      </c>
    </row>
    <row r="12" spans="1:4" ht="15">
      <c r="A12" s="5" t="s">
        <v>98</v>
      </c>
      <c r="B12" s="5" t="s">
        <v>99</v>
      </c>
      <c r="C12" s="5" t="s">
        <v>182</v>
      </c>
      <c r="D12" s="5" t="s">
        <v>100</v>
      </c>
    </row>
    <row r="13" spans="1:4" ht="15">
      <c r="A13" s="5" t="s">
        <v>101</v>
      </c>
      <c r="B13" s="5" t="s">
        <v>102</v>
      </c>
      <c r="C13" s="5" t="s">
        <v>183</v>
      </c>
      <c r="D13" s="5" t="s">
        <v>103</v>
      </c>
    </row>
    <row r="14" spans="1:4" ht="15">
      <c r="A14" s="5" t="s">
        <v>104</v>
      </c>
      <c r="B14" s="133" t="s">
        <v>489</v>
      </c>
      <c r="C14" s="5" t="s">
        <v>184</v>
      </c>
      <c r="D14" s="5" t="s">
        <v>105</v>
      </c>
    </row>
    <row r="15" spans="1:4" ht="15">
      <c r="A15" s="5" t="s">
        <v>455</v>
      </c>
      <c r="B15" s="132" t="s">
        <v>490</v>
      </c>
      <c r="C15" s="5" t="s">
        <v>185</v>
      </c>
      <c r="D15" s="5" t="s">
        <v>106</v>
      </c>
    </row>
    <row r="16" spans="1:4" ht="15">
      <c r="A16" s="5" t="s">
        <v>107</v>
      </c>
      <c r="B16" s="132" t="s">
        <v>491</v>
      </c>
      <c r="C16" s="5" t="s">
        <v>186</v>
      </c>
      <c r="D16" s="5" t="s">
        <v>108</v>
      </c>
    </row>
    <row r="17" spans="1:4" ht="15">
      <c r="A17" s="5" t="s">
        <v>109</v>
      </c>
      <c r="B17" s="5" t="s">
        <v>456</v>
      </c>
      <c r="C17" s="5" t="s">
        <v>187</v>
      </c>
      <c r="D17" s="5" t="s">
        <v>110</v>
      </c>
    </row>
    <row r="18" spans="1:4" ht="15">
      <c r="A18" s="5" t="s">
        <v>111</v>
      </c>
      <c r="B18" s="5" t="s">
        <v>112</v>
      </c>
      <c r="C18" s="10" t="s">
        <v>217</v>
      </c>
      <c r="D18" s="5" t="s">
        <v>113</v>
      </c>
    </row>
    <row r="19" spans="1:4" ht="15">
      <c r="A19" s="132" t="s">
        <v>393</v>
      </c>
      <c r="B19" s="5" t="s">
        <v>114</v>
      </c>
      <c r="C19" s="10" t="s">
        <v>216</v>
      </c>
      <c r="D19" s="5" t="s">
        <v>115</v>
      </c>
    </row>
    <row r="20" spans="1:4" ht="15">
      <c r="A20" s="5" t="s">
        <v>116</v>
      </c>
      <c r="B20" s="132" t="s">
        <v>492</v>
      </c>
      <c r="C20" s="5" t="s">
        <v>457</v>
      </c>
      <c r="D20" s="5" t="s">
        <v>117</v>
      </c>
    </row>
    <row r="21" spans="1:4" ht="15">
      <c r="A21" s="5" t="s">
        <v>214</v>
      </c>
      <c r="B21" s="5" t="s">
        <v>151</v>
      </c>
      <c r="C21" s="5" t="s">
        <v>200</v>
      </c>
      <c r="D21" s="5" t="s">
        <v>152</v>
      </c>
    </row>
    <row r="22" spans="1:4" ht="15">
      <c r="A22" s="5" t="s">
        <v>147</v>
      </c>
      <c r="B22" s="133" t="s">
        <v>458</v>
      </c>
      <c r="C22" s="5" t="s">
        <v>198</v>
      </c>
      <c r="D22" s="5" t="s">
        <v>148</v>
      </c>
    </row>
    <row r="23" spans="1:4" ht="15">
      <c r="A23" s="5" t="s">
        <v>173</v>
      </c>
      <c r="B23" s="5"/>
      <c r="C23" s="5" t="s">
        <v>208</v>
      </c>
      <c r="D23" s="5" t="s">
        <v>139</v>
      </c>
    </row>
    <row r="24" spans="1:4" ht="15">
      <c r="A24" s="5" t="s">
        <v>170</v>
      </c>
      <c r="B24" s="5" t="s">
        <v>171</v>
      </c>
      <c r="C24" s="5" t="s">
        <v>207</v>
      </c>
      <c r="D24" s="5" t="s">
        <v>172</v>
      </c>
    </row>
    <row r="25" spans="1:4" ht="15">
      <c r="A25" s="5" t="s">
        <v>118</v>
      </c>
      <c r="B25" s="5" t="s">
        <v>119</v>
      </c>
      <c r="C25" s="5" t="s">
        <v>188</v>
      </c>
      <c r="D25" s="5" t="s">
        <v>120</v>
      </c>
    </row>
    <row r="26" spans="1:4" ht="15">
      <c r="A26" s="5" t="s">
        <v>213</v>
      </c>
      <c r="B26" s="5" t="s">
        <v>149</v>
      </c>
      <c r="C26" s="5" t="s">
        <v>199</v>
      </c>
      <c r="D26" s="5" t="s">
        <v>150</v>
      </c>
    </row>
    <row r="27" spans="1:4" ht="15">
      <c r="A27" s="5" t="s">
        <v>165</v>
      </c>
      <c r="B27" s="5" t="s">
        <v>215</v>
      </c>
      <c r="C27" s="5" t="s">
        <v>205</v>
      </c>
      <c r="D27" s="5" t="s">
        <v>166</v>
      </c>
    </row>
    <row r="28" spans="1:4" ht="15">
      <c r="A28" s="5" t="s">
        <v>174</v>
      </c>
      <c r="B28" s="5"/>
      <c r="C28" s="5" t="s">
        <v>209</v>
      </c>
      <c r="D28" s="5" t="s">
        <v>175</v>
      </c>
    </row>
    <row r="29" spans="1:4" ht="15">
      <c r="A29" s="9" t="s">
        <v>83</v>
      </c>
      <c r="B29" s="5" t="s">
        <v>124</v>
      </c>
      <c r="C29" s="5" t="s">
        <v>190</v>
      </c>
      <c r="D29" s="5" t="s">
        <v>125</v>
      </c>
    </row>
    <row r="30" spans="1:4" ht="15">
      <c r="A30" s="7" t="s">
        <v>130</v>
      </c>
      <c r="B30" s="5" t="s">
        <v>131</v>
      </c>
      <c r="C30" s="5" t="s">
        <v>212</v>
      </c>
      <c r="D30" s="5" t="s">
        <v>132</v>
      </c>
    </row>
    <row r="31" spans="1:4" ht="15">
      <c r="A31" s="5" t="s">
        <v>126</v>
      </c>
      <c r="B31" s="5"/>
      <c r="C31" s="5" t="s">
        <v>211</v>
      </c>
      <c r="D31" s="5" t="s">
        <v>127</v>
      </c>
    </row>
    <row r="32" spans="1:4" ht="15">
      <c r="A32" s="5" t="s">
        <v>128</v>
      </c>
      <c r="B32" s="5" t="s">
        <v>459</v>
      </c>
      <c r="C32" s="5" t="s">
        <v>191</v>
      </c>
      <c r="D32" s="5" t="s">
        <v>129</v>
      </c>
    </row>
    <row r="33" spans="1:4" ht="15">
      <c r="A33" s="5" t="s">
        <v>159</v>
      </c>
      <c r="B33" s="5" t="s">
        <v>160</v>
      </c>
      <c r="C33" s="5" t="s">
        <v>203</v>
      </c>
      <c r="D33" s="5" t="s">
        <v>161</v>
      </c>
    </row>
    <row r="34" spans="1:4" ht="15">
      <c r="A34" s="5" t="s">
        <v>162</v>
      </c>
      <c r="B34" s="5" t="s">
        <v>163</v>
      </c>
      <c r="C34" s="5" t="s">
        <v>204</v>
      </c>
      <c r="D34" s="5" t="s">
        <v>164</v>
      </c>
    </row>
    <row r="35" spans="1:4" ht="15">
      <c r="A35" s="5" t="s">
        <v>156</v>
      </c>
      <c r="B35" s="5" t="s">
        <v>157</v>
      </c>
      <c r="C35" s="5" t="s">
        <v>202</v>
      </c>
      <c r="D35" s="5" t="s">
        <v>158</v>
      </c>
    </row>
    <row r="36" spans="1:4" ht="15">
      <c r="A36" s="5" t="s">
        <v>143</v>
      </c>
      <c r="B36" s="132" t="s">
        <v>424</v>
      </c>
      <c r="C36" s="5" t="s">
        <v>196</v>
      </c>
      <c r="D36" s="5" t="s">
        <v>144</v>
      </c>
    </row>
    <row r="37" spans="1:4" ht="15">
      <c r="A37" s="5" t="s">
        <v>153</v>
      </c>
      <c r="B37" s="5" t="s">
        <v>154</v>
      </c>
      <c r="C37" s="5" t="s">
        <v>201</v>
      </c>
      <c r="D37" s="5" t="s">
        <v>155</v>
      </c>
    </row>
    <row r="38" spans="1:4" ht="15">
      <c r="A38" s="5" t="s">
        <v>138</v>
      </c>
      <c r="B38" s="132" t="s">
        <v>493</v>
      </c>
      <c r="C38" s="5" t="s">
        <v>194</v>
      </c>
      <c r="D38" s="5" t="s">
        <v>139</v>
      </c>
    </row>
    <row r="39" spans="1:4" ht="15">
      <c r="A39" s="5" t="s">
        <v>145</v>
      </c>
      <c r="B39" s="132" t="s">
        <v>494</v>
      </c>
      <c r="C39" s="5" t="s">
        <v>197</v>
      </c>
      <c r="D39" s="5" t="s">
        <v>146</v>
      </c>
    </row>
    <row r="40" spans="1:4" ht="15">
      <c r="A40" s="5" t="s">
        <v>140</v>
      </c>
      <c r="B40" s="5" t="s">
        <v>141</v>
      </c>
      <c r="C40" s="5" t="s">
        <v>195</v>
      </c>
      <c r="D40" s="5" t="s">
        <v>142</v>
      </c>
    </row>
    <row r="41" spans="1:4" ht="15">
      <c r="A41" s="5" t="s">
        <v>122</v>
      </c>
      <c r="B41" s="5" t="s">
        <v>210</v>
      </c>
      <c r="C41" s="5" t="s">
        <v>189</v>
      </c>
      <c r="D41" s="5" t="s">
        <v>123</v>
      </c>
    </row>
    <row r="42" spans="1:4" ht="15">
      <c r="A42" s="9" t="s">
        <v>82</v>
      </c>
      <c r="B42" s="132" t="s">
        <v>493</v>
      </c>
      <c r="C42" s="5" t="s">
        <v>206</v>
      </c>
      <c r="D42" s="5" t="s">
        <v>139</v>
      </c>
    </row>
    <row r="43" spans="1:4" ht="15">
      <c r="A43" s="5" t="s">
        <v>460</v>
      </c>
      <c r="B43" s="5" t="s">
        <v>121</v>
      </c>
      <c r="C43" s="5" t="s">
        <v>461</v>
      </c>
      <c r="D43" s="5" t="s">
        <v>462</v>
      </c>
    </row>
    <row r="44" ht="15">
      <c r="A44" s="8" t="s">
        <v>223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E36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15.8515625" style="0" customWidth="1"/>
    <col min="2" max="2" width="35.140625" style="0" customWidth="1"/>
    <col min="3" max="3" width="45.421875" style="0" customWidth="1"/>
    <col min="4" max="4" width="40.57421875" style="0" customWidth="1"/>
  </cols>
  <sheetData>
    <row r="3" spans="2:4" ht="15">
      <c r="B3" s="130" t="s">
        <v>360</v>
      </c>
      <c r="C3" s="130" t="s">
        <v>361</v>
      </c>
      <c r="D3" s="130" t="s">
        <v>362</v>
      </c>
    </row>
    <row r="4" spans="1:3" ht="15">
      <c r="A4">
        <v>1</v>
      </c>
      <c r="B4" s="80" t="s">
        <v>10</v>
      </c>
      <c r="C4" t="str">
        <f>CONCATENATE("A ",B22," ",C22,", ",E22,", ",D22)</f>
        <v>A Madame Dominique MASSABUAU, IEN-ET/EG, dominique.massabuau@ac-toulouse.fr</v>
      </c>
    </row>
    <row r="5" spans="1:3" ht="15">
      <c r="A5">
        <v>2</v>
      </c>
      <c r="B5" s="80" t="s">
        <v>28</v>
      </c>
      <c r="C5" t="str">
        <f>CONCATENATE("A ",B22," ",C22,", ",E22,", ",D22)</f>
        <v>A Madame Dominique MASSABUAU, IEN-ET/EG, dominique.massabuau@ac-toulouse.fr</v>
      </c>
    </row>
    <row r="6" spans="1:3" ht="15">
      <c r="A6">
        <v>3</v>
      </c>
      <c r="B6" s="80" t="s">
        <v>394</v>
      </c>
      <c r="C6" t="str">
        <f>CONCATENATE("A ",B21," ",C21,", ",E21,", ",D21)</f>
        <v>A Madame Catherine PIETRUS, IA-IPR, catherine.pietrus@ac-guadeloupe.fr</v>
      </c>
    </row>
    <row r="7" spans="1:3" ht="15">
      <c r="A7">
        <v>4</v>
      </c>
      <c r="B7" s="80" t="s">
        <v>363</v>
      </c>
      <c r="C7" t="str">
        <f>CONCATENATE("A ",B30," ",C30,", ",E30,", ",D30)</f>
        <v>A Madame Claire BESSARD, IA-IPR, cbessard@ac-martinique.fr</v>
      </c>
    </row>
    <row r="8" spans="1:3" ht="15">
      <c r="A8">
        <v>5</v>
      </c>
      <c r="B8" s="80" t="s">
        <v>11</v>
      </c>
      <c r="C8" t="str">
        <f>CONCATENATE("A ",B26," ",C26,", ",E26,", ",D26)</f>
        <v>A Madame Géraldine CAMY, IA-IPR, geraldine.camy@ac-guadeloupe.fr</v>
      </c>
    </row>
    <row r="9" spans="1:3" ht="15">
      <c r="A9">
        <v>6</v>
      </c>
      <c r="B9" s="80" t="s">
        <v>12</v>
      </c>
      <c r="C9" t="str">
        <f>CONCATENATE("A ",B23," ",C23,", ",E23,", ",D23)</f>
        <v>A Monsieur Julien COZEMA, IA-IPR, julien.cozema@ac-guadeloupe.fr</v>
      </c>
    </row>
    <row r="10" spans="1:3" ht="15">
      <c r="A10">
        <v>7</v>
      </c>
      <c r="B10" s="80" t="s">
        <v>13</v>
      </c>
      <c r="C10" t="str">
        <f>CONCATENATE("A ",B23," ",C23,", ",E23,", ",D23)</f>
        <v>A Monsieur Julien COZEMA, IA-IPR, julien.cozema@ac-guadeloupe.fr</v>
      </c>
    </row>
    <row r="11" spans="1:3" ht="15">
      <c r="A11">
        <v>8</v>
      </c>
      <c r="B11" s="80" t="s">
        <v>14</v>
      </c>
      <c r="C11" t="str">
        <f>CONCATENATE("A ",B31," ",C31,", ",E31,", ",D31)</f>
        <v>A Monsieur Julien ANTOINE, IEN-ET, julien.antoine@ac-guadeloupe.fr</v>
      </c>
    </row>
    <row r="12" spans="1:3" ht="15">
      <c r="A12">
        <v>9</v>
      </c>
      <c r="B12" s="80" t="s">
        <v>15</v>
      </c>
      <c r="C12" t="str">
        <f>CONCATENATE("A ",B32," ",C32,", ",E32,", ",D32)</f>
        <v>A Monsieur Raoul GUINEZ, IA-IPR, raoul.guinez@ac-guadeloupe.fr</v>
      </c>
    </row>
    <row r="13" spans="1:3" ht="15">
      <c r="A13">
        <v>10</v>
      </c>
      <c r="B13" s="80" t="s">
        <v>16</v>
      </c>
      <c r="C13" t="str">
        <f>CONCATENATE("A ",B29," ",C29,", ",E29,", ",D29)</f>
        <v>A Madame Ghislaine BELLANCE, IA-IPR, ghislaine.bellance@ac-martinique.fr</v>
      </c>
    </row>
    <row r="14" spans="1:3" ht="15">
      <c r="A14">
        <v>11</v>
      </c>
      <c r="B14" s="80" t="s">
        <v>17</v>
      </c>
      <c r="C14" t="str">
        <f>CONCATENATE("A ",B26," ",C26,", ",E26,", ",D26)</f>
        <v>A Madame Géraldine CAMY, IA-IPR, geraldine.camy@ac-guadeloupe.fr</v>
      </c>
    </row>
    <row r="15" spans="1:3" ht="15">
      <c r="A15">
        <v>12</v>
      </c>
      <c r="B15" s="80" t="s">
        <v>18</v>
      </c>
      <c r="C15" t="str">
        <f>CONCATENATE("A ",B24," ",C24,", ",E24,", ",D24)</f>
        <v>A Madame Véronique CHALCOU, IA-IPR, veronique.chalcou@ac-guadeloupe.fr</v>
      </c>
    </row>
    <row r="16" spans="1:3" ht="15">
      <c r="A16">
        <v>13</v>
      </c>
      <c r="B16" s="80" t="s">
        <v>395</v>
      </c>
      <c r="C16" t="str">
        <f>CONCATENATE("A ",B24," ",C24,", ",E24,", ",D24)</f>
        <v>A Madame Véronique CHALCOU, IA-IPR, veronique.chalcou@ac-guadeloupe.fr</v>
      </c>
    </row>
    <row r="17" spans="1:3" ht="15">
      <c r="A17">
        <v>14</v>
      </c>
      <c r="B17" s="80" t="s">
        <v>31</v>
      </c>
      <c r="C17" t="str">
        <f>CONCATENATE("A ",B30," ",C30,", ",E30,", ",D30)</f>
        <v>A Madame Claire BESSARD, IA-IPR, cbessard@ac-martinique.fr</v>
      </c>
    </row>
    <row r="18" spans="1:3" ht="15">
      <c r="A18">
        <v>15</v>
      </c>
      <c r="B18" s="80" t="s">
        <v>20</v>
      </c>
      <c r="C18" t="str">
        <f>CONCATENATE("A ",B28," ",C28,", ",E28,", ",D28)</f>
        <v>A Madame Gabrielle GUILLAUME, IA-IPR, gabrielle.guillaume-alexis@ac-guadeloupe.fr</v>
      </c>
    </row>
    <row r="19" spans="1:3" ht="15.75" thickBot="1">
      <c r="A19">
        <v>16</v>
      </c>
      <c r="B19" s="105" t="s">
        <v>19</v>
      </c>
      <c r="C19" t="str">
        <f>CONCATENATE("A ",B26," ",C26,", ",E26,", ",D26)</f>
        <v>A Madame Géraldine CAMY, IA-IPR, geraldine.camy@ac-guadeloupe.fr</v>
      </c>
    </row>
    <row r="21" spans="1:5" ht="15">
      <c r="A21" t="s">
        <v>413</v>
      </c>
      <c r="B21" t="s">
        <v>313</v>
      </c>
      <c r="C21" s="81" t="s">
        <v>414</v>
      </c>
      <c r="D21" s="128" t="s">
        <v>415</v>
      </c>
      <c r="E21" t="s">
        <v>364</v>
      </c>
    </row>
    <row r="22" spans="1:5" ht="15">
      <c r="A22" t="s">
        <v>396</v>
      </c>
      <c r="B22" t="s">
        <v>313</v>
      </c>
      <c r="C22" s="81" t="s">
        <v>397</v>
      </c>
      <c r="D22" t="s">
        <v>398</v>
      </c>
      <c r="E22" t="s">
        <v>399</v>
      </c>
    </row>
    <row r="23" spans="1:5" ht="15">
      <c r="A23" t="s">
        <v>400</v>
      </c>
      <c r="B23" t="s">
        <v>314</v>
      </c>
      <c r="C23" s="81" t="s">
        <v>401</v>
      </c>
      <c r="D23" t="s">
        <v>402</v>
      </c>
      <c r="E23" t="s">
        <v>364</v>
      </c>
    </row>
    <row r="24" spans="1:5" ht="15">
      <c r="A24" t="s">
        <v>416</v>
      </c>
      <c r="B24" t="s">
        <v>313</v>
      </c>
      <c r="C24" s="82" t="s">
        <v>367</v>
      </c>
      <c r="D24" t="s">
        <v>368</v>
      </c>
      <c r="E24" s="82" t="s">
        <v>364</v>
      </c>
    </row>
    <row r="25" spans="1:5" ht="15">
      <c r="A25" t="s">
        <v>403</v>
      </c>
      <c r="B25" t="s">
        <v>313</v>
      </c>
      <c r="C25" s="81" t="s">
        <v>365</v>
      </c>
      <c r="D25" t="s">
        <v>366</v>
      </c>
      <c r="E25" t="s">
        <v>364</v>
      </c>
    </row>
    <row r="26" spans="1:5" ht="15">
      <c r="A26" t="s">
        <v>404</v>
      </c>
      <c r="B26" t="s">
        <v>313</v>
      </c>
      <c r="C26" s="82" t="s">
        <v>417</v>
      </c>
      <c r="D26" s="128" t="s">
        <v>418</v>
      </c>
      <c r="E26" t="s">
        <v>364</v>
      </c>
    </row>
    <row r="27" spans="1:5" ht="15">
      <c r="A27" t="s">
        <v>405</v>
      </c>
      <c r="B27" t="s">
        <v>314</v>
      </c>
      <c r="C27" s="81" t="s">
        <v>419</v>
      </c>
      <c r="D27" s="128" t="s">
        <v>420</v>
      </c>
      <c r="E27" t="s">
        <v>364</v>
      </c>
    </row>
    <row r="28" spans="1:5" ht="15">
      <c r="A28" t="s">
        <v>406</v>
      </c>
      <c r="B28" t="s">
        <v>313</v>
      </c>
      <c r="C28" s="81" t="s">
        <v>371</v>
      </c>
      <c r="D28" t="s">
        <v>372</v>
      </c>
      <c r="E28" t="s">
        <v>364</v>
      </c>
    </row>
    <row r="29" spans="1:5" ht="15">
      <c r="A29" t="s">
        <v>407</v>
      </c>
      <c r="B29" t="s">
        <v>313</v>
      </c>
      <c r="C29" s="81" t="s">
        <v>369</v>
      </c>
      <c r="D29" t="s">
        <v>370</v>
      </c>
      <c r="E29" t="s">
        <v>364</v>
      </c>
    </row>
    <row r="30" spans="1:5" ht="15">
      <c r="A30" t="s">
        <v>408</v>
      </c>
      <c r="B30" t="s">
        <v>313</v>
      </c>
      <c r="C30" s="82" t="s">
        <v>495</v>
      </c>
      <c r="D30" s="128" t="s">
        <v>496</v>
      </c>
      <c r="E30" t="s">
        <v>364</v>
      </c>
    </row>
    <row r="31" spans="1:5" ht="15">
      <c r="A31" t="s">
        <v>421</v>
      </c>
      <c r="B31" t="s">
        <v>314</v>
      </c>
      <c r="C31" s="82" t="s">
        <v>497</v>
      </c>
      <c r="D31" s="131" t="s">
        <v>498</v>
      </c>
      <c r="E31" s="82" t="s">
        <v>499</v>
      </c>
    </row>
    <row r="32" spans="1:5" ht="15">
      <c r="A32" t="s">
        <v>422</v>
      </c>
      <c r="B32" t="s">
        <v>314</v>
      </c>
      <c r="C32" s="82" t="s">
        <v>500</v>
      </c>
      <c r="D32" s="131" t="s">
        <v>501</v>
      </c>
      <c r="E32" s="82" t="s">
        <v>364</v>
      </c>
    </row>
    <row r="33" spans="3:4" ht="15">
      <c r="C33" s="81"/>
      <c r="D33" s="128"/>
    </row>
    <row r="34" ht="15">
      <c r="C34" s="81"/>
    </row>
    <row r="35" ht="15">
      <c r="C35" s="82"/>
    </row>
    <row r="36" ht="15">
      <c r="C36" s="81"/>
    </row>
  </sheetData>
  <sheetProtection/>
  <hyperlinks>
    <hyperlink ref="D21" r:id="rId1" display="catherine.pietrus@ac-guadeloupe.fr"/>
    <hyperlink ref="D27" r:id="rId2" display="harry.christophe@ac-guadeloupe.fr"/>
    <hyperlink ref="D30" r:id="rId3" display="cbessard@ac-martinique.fr"/>
    <hyperlink ref="D26" r:id="rId4" display="geraldine.camy@ac-guadeloupe.fr"/>
    <hyperlink ref="D31" r:id="rId5" display="julien.antoine@ac-guadeloupe.fr"/>
    <hyperlink ref="D32" r:id="rId6" display="raoul.guinez@ac-guadeloupe.fr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PERGENT</dc:creator>
  <cp:keywords/>
  <dc:description/>
  <cp:lastModifiedBy>crivier</cp:lastModifiedBy>
  <cp:lastPrinted>2012-01-23T18:16:58Z</cp:lastPrinted>
  <dcterms:created xsi:type="dcterms:W3CDTF">2011-05-10T22:05:59Z</dcterms:created>
  <dcterms:modified xsi:type="dcterms:W3CDTF">2019-01-25T12:17:31Z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